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mc:AlternateContent xmlns:mc="http://schemas.openxmlformats.org/markup-compatibility/2006">
    <mc:Choice Requires="x15">
      <x15ac:absPath xmlns:x15ac="http://schemas.microsoft.com/office/spreadsheetml/2010/11/ac" url="Q:\_PW Templates\Technical Info\AquiNet\"/>
    </mc:Choice>
  </mc:AlternateContent>
  <xr:revisionPtr revIDLastSave="0" documentId="13_ncr:1_{5A83CE54-609F-4390-ADC4-2B3A037D42C5}" xr6:coauthVersionLast="47" xr6:coauthVersionMax="47" xr10:uidLastSave="{00000000-0000-0000-0000-000000000000}"/>
  <bookViews>
    <workbookView xWindow="-120" yWindow="-120" windowWidth="29040" windowHeight="15840" xr2:uid="{00000000-000D-0000-FFFF-FFFF00000000}"/>
  </bookViews>
  <sheets>
    <sheet name="Calculator" sheetId="2" r:id="rId1"/>
    <sheet name="Example Diagrams" sheetId="3" r:id="rId2"/>
    <sheet name="Foglio1" sheetId="1" state="hidden" r:id="rId3"/>
  </sheets>
  <definedNames>
    <definedName name="double">Foglio1!$N$26</definedName>
    <definedName name="Single">Foglio1!$M$26:$M$28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0" i="1" l="1"/>
  <c r="G29" i="1"/>
  <c r="G28" i="1"/>
  <c r="G31" i="1" l="1"/>
  <c r="D4" i="1" l="1"/>
  <c r="G27" i="1" l="1"/>
  <c r="D3" i="1" l="1"/>
  <c r="D8" i="1" s="1"/>
  <c r="D62" i="2" l="1"/>
  <c r="G32" i="1" l="1"/>
  <c r="C5" i="1" s="1"/>
  <c r="C3" i="1" l="1"/>
  <c r="C4" i="1" l="1"/>
  <c r="C8" i="1" l="1"/>
  <c r="D10" i="1" s="1"/>
  <c r="D14" i="1" l="1"/>
  <c r="D11" i="1"/>
  <c r="D15" i="1"/>
  <c r="C10" i="1"/>
  <c r="C11" i="1" s="1"/>
  <c r="C14" i="1" l="1"/>
  <c r="C15" i="1" s="1"/>
  <c r="C17" i="1"/>
  <c r="C18" i="1" s="1"/>
  <c r="C19" i="1" s="1"/>
  <c r="C21" i="1" l="1"/>
  <c r="D61" i="2" s="1"/>
  <c r="D57" i="2" l="1"/>
</calcChain>
</file>

<file path=xl/sharedStrings.xml><?xml version="1.0" encoding="utf-8"?>
<sst xmlns="http://schemas.openxmlformats.org/spreadsheetml/2006/main" count="100" uniqueCount="85">
  <si>
    <t>I BUS DC [mA]</t>
  </si>
  <si>
    <t>R single conductor [Ohm]</t>
  </si>
  <si>
    <t>Conductor sections[mm2]</t>
  </si>
  <si>
    <t>Conductor length [m]</t>
  </si>
  <si>
    <t>Coefficient for the load distribution</t>
  </si>
  <si>
    <t>∆V [V] (load distributed evenly)</t>
  </si>
  <si>
    <t>Vbus [V] (load distributed evenly)</t>
  </si>
  <si>
    <t>∆V [V](load at the end of the network)</t>
  </si>
  <si>
    <t>Vbus [V] (load at the end of the network)</t>
  </si>
  <si>
    <t>I BUS= 25+28 = 53 mA</t>
  </si>
  <si>
    <t>R(single cable) =  0,0195 *length[m]/Section[mm2]</t>
  </si>
  <si>
    <t>∆V [V] =  2*R*I*2</t>
  </si>
  <si>
    <t>V BUS [V]= 8 - ∆V</t>
  </si>
  <si>
    <t>2*R = D+ and D- (two cables)</t>
  </si>
  <si>
    <t>I*2 = we double the current to calculate the worst case: all output channels activated at the same time (duty cycle of 0,5)</t>
  </si>
  <si>
    <t>VBUS  must be 5,5 V or higher</t>
  </si>
  <si>
    <t>Consumption of 25 BDA RE13A-U = 25mA</t>
  </si>
  <si>
    <t>Consumption of 14 SHSUT = 28 mA</t>
  </si>
  <si>
    <t xml:space="preserve">If the load is distributed evenly you have to multiply the ∆V by a constant value of 0,65 </t>
  </si>
  <si>
    <t>NOTES</t>
  </si>
  <si>
    <t>Voltage Drop Calculation</t>
  </si>
  <si>
    <t>EXAMPLE CALCULATION</t>
  </si>
  <si>
    <t>In this example: 1000 m  (load distributed evenly) ----&gt; ∆V=1.07 V, VBUS=6.93 and the section of the cable is  2,5mm2</t>
  </si>
  <si>
    <t>a = conductor size</t>
  </si>
  <si>
    <t>b = length of run</t>
  </si>
  <si>
    <t>c = ZCM x 2 on circuit being calculated</t>
  </si>
  <si>
    <t>mm²</t>
  </si>
  <si>
    <t>Metres</t>
  </si>
  <si>
    <t>Total modules on the circuit:</t>
  </si>
  <si>
    <t>ZCM</t>
  </si>
  <si>
    <t>User Section: enter values into boxes</t>
  </si>
  <si>
    <t>d = Green is ok Red will not work</t>
  </si>
  <si>
    <t>0.5mm</t>
  </si>
  <si>
    <t>0.75mm</t>
  </si>
  <si>
    <t>1.0mm</t>
  </si>
  <si>
    <t>1.5mm</t>
  </si>
  <si>
    <t>2.0mm</t>
  </si>
  <si>
    <t>2.5mm</t>
  </si>
  <si>
    <t>4.0mm</t>
  </si>
  <si>
    <t>FAIL - Circuit Outside Acceptable Parameters</t>
  </si>
  <si>
    <t>PASS - Circuit Design is Good</t>
  </si>
  <si>
    <t>(this size and above could be singles, but is generally only in SWA)</t>
  </si>
  <si>
    <t>Conductor Size a:</t>
  </si>
  <si>
    <t>Conductor Size b:</t>
  </si>
  <si>
    <t>Length of Circuit a:</t>
  </si>
  <si>
    <t>Length of Circuit b:</t>
  </si>
  <si>
    <t>Value a</t>
  </si>
  <si>
    <t>Value b</t>
  </si>
  <si>
    <t>(Usually 'Beldon' or comms Cabe, Not Recomended)</t>
  </si>
  <si>
    <t>(this is 'standard' flex)</t>
  </si>
  <si>
    <t>Note on cable size: Any cable size above 1.5mm when paired will not fit directly into the ZCM. We strongly recommend using ferrules.</t>
  </si>
  <si>
    <t>Redesigning system for more circuits of shorter lengths</t>
  </si>
  <si>
    <t>Redesigning cable routes decreasing circuit length</t>
  </si>
  <si>
    <t>Distribution of Modules:</t>
  </si>
  <si>
    <t>EVEN</t>
  </si>
  <si>
    <t>END</t>
  </si>
  <si>
    <t>Distribution:</t>
  </si>
  <si>
    <t>Instructions for using this calculator: It is important to read and follow these instructions carefully!</t>
  </si>
  <si>
    <t>Enter required values described below into pale yellow boxes within user section:</t>
  </si>
  <si>
    <t>EVEN: Modules are distributed at regular intervals along the circuit length.</t>
  </si>
  <si>
    <t>END: Module distribution is biased towards the end of the circuit (i.e. top floor of a hotel).</t>
  </si>
  <si>
    <t>Result</t>
  </si>
  <si>
    <t>UNKNOWN</t>
  </si>
  <si>
    <t>UNKNOWN: If you are unsure for safety the calculator will assume a 'worst case scenario'</t>
  </si>
  <si>
    <t>1:</t>
  </si>
  <si>
    <t>2:</t>
  </si>
  <si>
    <t>3:</t>
  </si>
  <si>
    <t>4:</t>
  </si>
  <si>
    <t>5:</t>
  </si>
  <si>
    <t>6:</t>
  </si>
  <si>
    <t>Use the drop down menu to select Conductor size  = This is the CSA of cable to be used to wire the system. Available common cable sizes are:</t>
  </si>
  <si>
    <t>Distrubution of zone control modules (ZCM) along circuit. Three options available. (if second cable size used it assumed that modules will be mainly on this length so END should always be selected)</t>
  </si>
  <si>
    <t>A fail indicates the circuit may need re-designing. Possible fixes include:</t>
  </si>
  <si>
    <t>Indicates if additional fieldbus generators required. A maximum of 100 devices (ZCM's or relays) can be fitted to any fieldbus generator. Up to seven generators can be fitted to a single gateway</t>
  </si>
  <si>
    <r>
      <t>Input the total modules (ZCM's or Relays) on the</t>
    </r>
    <r>
      <rPr>
        <b/>
        <sz val="11"/>
        <color theme="1"/>
        <rFont val="Arial"/>
        <family val="2"/>
      </rPr>
      <t xml:space="preserve"> longest single circuit only</t>
    </r>
    <r>
      <rPr>
        <sz val="11"/>
        <color theme="1"/>
        <rFont val="Arial"/>
        <family val="2"/>
      </rPr>
      <t>. Ignore any tee offs .</t>
    </r>
  </si>
  <si>
    <r>
      <t xml:space="preserve">2a:  This </t>
    </r>
    <r>
      <rPr>
        <b/>
        <sz val="11"/>
        <color theme="1"/>
        <rFont val="Arial"/>
        <family val="2"/>
      </rPr>
      <t>must</t>
    </r>
    <r>
      <rPr>
        <sz val="11"/>
        <color theme="1"/>
        <rFont val="Arial"/>
        <family val="2"/>
      </rPr>
      <t xml:space="preserve"> be the first leg or 'backbone' of the system (i.e. connected to the panel).</t>
    </r>
  </si>
  <si>
    <r>
      <t xml:space="preserve">2b: This </t>
    </r>
    <r>
      <rPr>
        <b/>
        <sz val="11"/>
        <color theme="1"/>
        <rFont val="Arial"/>
        <family val="2"/>
      </rPr>
      <t>must</t>
    </r>
    <r>
      <rPr>
        <sz val="11"/>
        <color theme="1"/>
        <rFont val="Arial"/>
        <family val="2"/>
      </rPr>
      <t xml:space="preserve"> be the second part of the circuit (i.e a tee off or extension).</t>
    </r>
  </si>
  <si>
    <r>
      <t xml:space="preserve">3a:  This </t>
    </r>
    <r>
      <rPr>
        <b/>
        <sz val="11"/>
        <color theme="1"/>
        <rFont val="Arial"/>
        <family val="2"/>
      </rPr>
      <t>must</t>
    </r>
    <r>
      <rPr>
        <sz val="11"/>
        <color theme="1"/>
        <rFont val="Arial"/>
        <family val="2"/>
      </rPr>
      <t xml:space="preserve"> be the first leg or 'backbone' of the system (i.e. connected to the panel).</t>
    </r>
  </si>
  <si>
    <r>
      <t xml:space="preserve">3b: This </t>
    </r>
    <r>
      <rPr>
        <b/>
        <sz val="11"/>
        <color theme="1"/>
        <rFont val="Arial"/>
        <family val="2"/>
      </rPr>
      <t>must</t>
    </r>
    <r>
      <rPr>
        <sz val="11"/>
        <color theme="1"/>
        <rFont val="Arial"/>
        <family val="2"/>
      </rPr>
      <t xml:space="preserve"> be the second part of the circuit (i.e a tee off or extension).</t>
    </r>
  </si>
  <si>
    <r>
      <rPr>
        <b/>
        <sz val="11"/>
        <color theme="1"/>
        <rFont val="Arial"/>
        <family val="2"/>
      </rPr>
      <t>For the same conductor size only use a.</t>
    </r>
    <r>
      <rPr>
        <sz val="11"/>
        <color theme="1"/>
        <rFont val="Arial"/>
        <family val="2"/>
      </rPr>
      <t xml:space="preserve"> If you have used different cable sizes (i.e. Larger sized 'backbone' up riser, then tee off on individual floors with smaller cable) they </t>
    </r>
    <r>
      <rPr>
        <b/>
        <sz val="11"/>
        <color theme="1"/>
        <rFont val="Arial"/>
        <family val="2"/>
      </rPr>
      <t>must</t>
    </r>
    <r>
      <rPr>
        <sz val="11"/>
        <color theme="1"/>
        <rFont val="Arial"/>
        <family val="2"/>
      </rPr>
      <t xml:space="preserve"> be input as described below:</t>
    </r>
  </si>
  <si>
    <t>Length of circuit = This is the whole run length of the longest part of any single circuit, from generator to last ZCM. Ignoring any tee offs. If the circuit branches, only consider the longest branch.</t>
  </si>
  <si>
    <r>
      <rPr>
        <b/>
        <sz val="11"/>
        <color theme="1"/>
        <rFont val="Arial"/>
        <family val="2"/>
      </rPr>
      <t>For the same length of circuit only use a</t>
    </r>
    <r>
      <rPr>
        <sz val="11"/>
        <color theme="1"/>
        <rFont val="Arial"/>
        <family val="2"/>
      </rPr>
      <t xml:space="preserve">. If you have used different cable sizes for the runs (i.e. Larger sized 'backbone' up riser, then tee off on individual floors with smaller cable) they </t>
    </r>
    <r>
      <rPr>
        <b/>
        <sz val="11"/>
        <color theme="1"/>
        <rFont val="Arial"/>
        <family val="2"/>
      </rPr>
      <t>must</t>
    </r>
    <r>
      <rPr>
        <sz val="11"/>
        <color theme="1"/>
        <rFont val="Arial"/>
        <family val="2"/>
      </rPr>
      <t xml:space="preserve"> be input as described below:</t>
    </r>
  </si>
  <si>
    <t>Using larger csa cable for one or, if applicable, both parts of the circuit</t>
  </si>
  <si>
    <t>Redeploying ZCM's more evenly throughout the system</t>
  </si>
  <si>
    <r>
      <rPr>
        <b/>
        <sz val="10"/>
        <color theme="1"/>
        <rFont val="Calibri"/>
        <family val="2"/>
        <scheme val="minor"/>
      </rPr>
      <t>Note:</t>
    </r>
    <r>
      <rPr>
        <sz val="10"/>
        <color theme="1"/>
        <rFont val="Calibri"/>
        <family val="2"/>
        <scheme val="minor"/>
      </rPr>
      <t xml:space="preserve"> A PASS indicates volts drop is within acceptible range only. Good wiring practice and guidance within installation instructions must still be followed.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</si>
</sst>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1" x14ac:knownFonts="1">
    <font>
      <sz val="11"/>
      <color theme="1"/>
      <name val="Calibri"/>
      <family val="2"/>
      <scheme val="minor"/>
    </font>
    <font>
      <sz val="11"/>
      <color rgb="FF3F3F76"/>
      <name val="Calibri"/>
      <family val="2"/>
      <scheme val="minor"/>
    </font>
    <font>
      <b/>
      <sz val="11"/>
      <color rgb="FF3F3F3F"/>
      <name val="Calibri"/>
      <family val="2"/>
      <scheme val="minor"/>
    </font>
    <font>
      <sz val="10"/>
      <color theme="1"/>
      <name val="Arial"/>
      <family val="2"/>
    </font>
    <font>
      <b/>
      <u/>
      <sz val="11"/>
      <color theme="1"/>
      <name val="Calibri"/>
      <family val="2"/>
      <scheme val="minor"/>
    </font>
    <font>
      <b/>
      <sz val="11"/>
      <color theme="1"/>
      <name val="Calibri"/>
      <family val="2"/>
      <scheme val="minor"/>
    </font>
    <font>
      <b/>
      <u/>
      <sz val="14"/>
      <color theme="1"/>
      <name val="Calibri"/>
      <family val="2"/>
      <scheme val="minor"/>
    </font>
    <font>
      <sz val="11"/>
      <color theme="1"/>
      <name val="Calibri"/>
      <family val="2"/>
    </font>
    <font>
      <b/>
      <sz val="11"/>
      <color theme="1"/>
      <name val="Calibri"/>
      <family val="2"/>
    </font>
    <font>
      <sz val="11"/>
      <color rgb="FF006100"/>
      <name val="Calibri"/>
      <family val="2"/>
      <scheme val="minor"/>
    </font>
    <font>
      <sz val="10"/>
      <color theme="1"/>
      <name val="Calibri"/>
      <family val="2"/>
      <scheme val="minor"/>
    </font>
    <font>
      <b/>
      <sz val="11"/>
      <color theme="1"/>
      <name val="Arial"/>
      <family val="2"/>
    </font>
    <font>
      <sz val="11"/>
      <color theme="1"/>
      <name val="Arial"/>
      <family val="2"/>
    </font>
    <font>
      <b/>
      <u/>
      <sz val="14"/>
      <color theme="1"/>
      <name val="Arial"/>
      <family val="2"/>
    </font>
    <font>
      <b/>
      <i/>
      <sz val="10"/>
      <color theme="1"/>
      <name val="Arial"/>
      <family val="2"/>
    </font>
    <font>
      <sz val="48"/>
      <color theme="1"/>
      <name val="Arial"/>
      <family val="2"/>
    </font>
    <font>
      <sz val="11"/>
      <color rgb="FF006100"/>
      <name val="Arial"/>
      <family val="2"/>
    </font>
    <font>
      <b/>
      <u/>
      <sz val="12"/>
      <color theme="1"/>
      <name val="Arial"/>
      <family val="2"/>
    </font>
    <font>
      <b/>
      <sz val="14"/>
      <color theme="1"/>
      <name val="Arial"/>
      <family val="2"/>
    </font>
    <font>
      <b/>
      <sz val="10"/>
      <color theme="0"/>
      <name val="Arial"/>
      <family val="2"/>
    </font>
    <font>
      <b/>
      <sz val="10"/>
      <color theme="1"/>
      <name val="Calibri"/>
      <family val="2"/>
      <scheme val="minor"/>
    </font>
  </fonts>
  <fills count="12">
    <fill>
      <patternFill patternType="none"/>
    </fill>
    <fill>
      <patternFill patternType="gray125"/>
    </fill>
    <fill>
      <patternFill patternType="solid">
        <fgColor rgb="FFFFCC99"/>
      </patternFill>
    </fill>
    <fill>
      <patternFill patternType="solid">
        <fgColor rgb="FFF2F2F2"/>
      </patternFill>
    </fill>
    <fill>
      <patternFill patternType="solid">
        <fgColor theme="5" tint="0.79998168889431442"/>
        <bgColor indexed="64"/>
      </patternFill>
    </fill>
    <fill>
      <patternFill patternType="solid">
        <fgColor rgb="FFFFFF00"/>
        <bgColor indexed="64"/>
      </patternFill>
    </fill>
    <fill>
      <patternFill patternType="solid">
        <fgColor rgb="FFFFFF99"/>
        <bgColor indexed="64"/>
      </patternFill>
    </fill>
    <fill>
      <patternFill patternType="solid">
        <fgColor theme="9" tint="0.39997558519241921"/>
        <bgColor indexed="64"/>
      </patternFill>
    </fill>
    <fill>
      <patternFill patternType="solid">
        <fgColor rgb="FFFF0000"/>
        <bgColor indexed="64"/>
      </patternFill>
    </fill>
    <fill>
      <patternFill patternType="solid">
        <fgColor rgb="FFC6EFCE"/>
      </patternFill>
    </fill>
    <fill>
      <patternFill patternType="solid">
        <fgColor theme="9" tint="0.79998168889431442"/>
        <bgColor indexed="64"/>
      </patternFill>
    </fill>
    <fill>
      <patternFill patternType="solid">
        <fgColor theme="0" tint="-4.9989318521683403E-2"/>
        <bgColor indexed="64"/>
      </patternFill>
    </fill>
  </fills>
  <borders count="3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medium">
        <color indexed="64"/>
      </left>
      <right style="thin">
        <color rgb="FF3F3F3F"/>
      </right>
      <top style="thin">
        <color rgb="FF3F3F3F"/>
      </top>
      <bottom style="thin">
        <color rgb="FF3F3F3F"/>
      </bottom>
      <diagonal/>
    </border>
    <border>
      <left style="thin">
        <color rgb="FF3F3F3F"/>
      </left>
      <right style="medium">
        <color indexed="64"/>
      </right>
      <top style="thin">
        <color rgb="FF3F3F3F"/>
      </top>
      <bottom style="thin">
        <color rgb="FF3F3F3F"/>
      </bottom>
      <diagonal/>
    </border>
    <border>
      <left style="medium">
        <color indexed="64"/>
      </left>
      <right style="thin">
        <color rgb="FF3F3F3F"/>
      </right>
      <top style="thin">
        <color rgb="FF3F3F3F"/>
      </top>
      <bottom style="medium">
        <color indexed="64"/>
      </bottom>
      <diagonal/>
    </border>
    <border>
      <left style="thin">
        <color rgb="FF3F3F3F"/>
      </left>
      <right style="medium">
        <color indexed="64"/>
      </right>
      <top style="thin">
        <color rgb="FF3F3F3F"/>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4">
    <xf numFmtId="0" fontId="0" fillId="0" borderId="0"/>
    <xf numFmtId="0" fontId="1" fillId="2" borderId="1" applyNumberFormat="0" applyAlignment="0" applyProtection="0"/>
    <xf numFmtId="0" fontId="2" fillId="3" borderId="2" applyNumberFormat="0" applyAlignment="0" applyProtection="0"/>
    <xf numFmtId="0" fontId="9" fillId="9" borderId="0" applyNumberFormat="0" applyBorder="0" applyAlignment="0" applyProtection="0"/>
  </cellStyleXfs>
  <cellXfs count="124">
    <xf numFmtId="0" fontId="0" fillId="0" borderId="0" xfId="0"/>
    <xf numFmtId="0" fontId="0" fillId="0" borderId="4" xfId="0" applyBorder="1"/>
    <xf numFmtId="0" fontId="0" fillId="0" borderId="5" xfId="0" applyBorder="1"/>
    <xf numFmtId="0" fontId="3" fillId="0" borderId="6" xfId="0" applyFont="1" applyBorder="1"/>
    <xf numFmtId="0" fontId="0" fillId="0" borderId="7" xfId="0" applyBorder="1"/>
    <xf numFmtId="0" fontId="0" fillId="0" borderId="6" xfId="0" applyBorder="1"/>
    <xf numFmtId="0" fontId="0" fillId="0" borderId="8" xfId="0" applyBorder="1"/>
    <xf numFmtId="0" fontId="0" fillId="0" borderId="9" xfId="0" applyBorder="1"/>
    <xf numFmtId="0" fontId="0" fillId="0" borderId="10" xfId="0" applyBorder="1"/>
    <xf numFmtId="0" fontId="4" fillId="0" borderId="6" xfId="0" applyFont="1" applyBorder="1"/>
    <xf numFmtId="0" fontId="0" fillId="4" borderId="5" xfId="0" applyFill="1" applyBorder="1"/>
    <xf numFmtId="0" fontId="0" fillId="0" borderId="3" xfId="0" applyBorder="1"/>
    <xf numFmtId="0" fontId="0" fillId="4" borderId="3" xfId="0" applyFill="1" applyBorder="1" applyAlignment="1">
      <alignment horizontal="center"/>
    </xf>
    <xf numFmtId="0" fontId="1" fillId="2" borderId="11" xfId="1" applyBorder="1" applyAlignment="1">
      <alignment horizontal="right"/>
    </xf>
    <xf numFmtId="0" fontId="2" fillId="3" borderId="13" xfId="2" applyBorder="1" applyAlignment="1">
      <alignment horizontal="right"/>
    </xf>
    <xf numFmtId="0" fontId="0" fillId="0" borderId="6" xfId="0" applyBorder="1" applyAlignment="1">
      <alignment horizontal="right"/>
    </xf>
    <xf numFmtId="0" fontId="2" fillId="3" borderId="15" xfId="2" applyBorder="1" applyAlignment="1">
      <alignment horizontal="right"/>
    </xf>
    <xf numFmtId="0" fontId="4" fillId="4" borderId="17" xfId="0" applyFont="1" applyFill="1" applyBorder="1"/>
    <xf numFmtId="0" fontId="0" fillId="4" borderId="18" xfId="0" applyFill="1" applyBorder="1"/>
    <xf numFmtId="0" fontId="0" fillId="4" borderId="19" xfId="0" applyFill="1" applyBorder="1"/>
    <xf numFmtId="0" fontId="1" fillId="2" borderId="12" xfId="1" applyBorder="1" applyAlignment="1">
      <alignment horizontal="center"/>
    </xf>
    <xf numFmtId="0" fontId="0" fillId="0" borderId="7" xfId="0" applyBorder="1" applyAlignment="1">
      <alignment horizontal="center"/>
    </xf>
    <xf numFmtId="0" fontId="2" fillId="3" borderId="14" xfId="2" applyBorder="1" applyAlignment="1">
      <alignment horizontal="center"/>
    </xf>
    <xf numFmtId="2" fontId="2" fillId="3" borderId="14" xfId="2" applyNumberFormat="1" applyBorder="1" applyAlignment="1">
      <alignment horizontal="center"/>
    </xf>
    <xf numFmtId="2" fontId="0" fillId="0" borderId="7" xfId="0" applyNumberFormat="1" applyBorder="1" applyAlignment="1">
      <alignment horizontal="center"/>
    </xf>
    <xf numFmtId="2" fontId="2" fillId="3" borderId="16" xfId="2" applyNumberFormat="1" applyBorder="1" applyAlignment="1">
      <alignment horizontal="center"/>
    </xf>
    <xf numFmtId="0" fontId="6" fillId="5" borderId="3" xfId="0" applyFont="1" applyFill="1" applyBorder="1"/>
    <xf numFmtId="0" fontId="0" fillId="5" borderId="4" xfId="0" applyFill="1" applyBorder="1"/>
    <xf numFmtId="0" fontId="0" fillId="5" borderId="5" xfId="0" applyFill="1" applyBorder="1"/>
    <xf numFmtId="0" fontId="0" fillId="5" borderId="6" xfId="0" applyFill="1" applyBorder="1"/>
    <xf numFmtId="0" fontId="0" fillId="5" borderId="0" xfId="0" applyFill="1"/>
    <xf numFmtId="0" fontId="0" fillId="5" borderId="0" xfId="0" applyFill="1" applyAlignment="1">
      <alignment horizontal="right"/>
    </xf>
    <xf numFmtId="0" fontId="7" fillId="5" borderId="7" xfId="0" applyFont="1" applyFill="1" applyBorder="1"/>
    <xf numFmtId="0" fontId="0" fillId="5" borderId="7" xfId="0" applyFill="1" applyBorder="1"/>
    <xf numFmtId="0" fontId="0" fillId="5" borderId="8" xfId="0" applyFill="1" applyBorder="1"/>
    <xf numFmtId="0" fontId="0" fillId="5" borderId="9" xfId="0" applyFill="1" applyBorder="1"/>
    <xf numFmtId="0" fontId="0" fillId="5" borderId="9" xfId="0" applyFill="1" applyBorder="1" applyAlignment="1">
      <alignment horizontal="right"/>
    </xf>
    <xf numFmtId="0" fontId="0" fillId="5" borderId="10" xfId="0" applyFill="1" applyBorder="1"/>
    <xf numFmtId="0" fontId="5" fillId="6" borderId="20" xfId="0" applyFont="1" applyFill="1" applyBorder="1" applyAlignment="1">
      <alignment horizontal="center"/>
    </xf>
    <xf numFmtId="0" fontId="5" fillId="6" borderId="21" xfId="0" applyFont="1" applyFill="1" applyBorder="1" applyAlignment="1">
      <alignment horizontal="center"/>
    </xf>
    <xf numFmtId="0" fontId="5" fillId="7" borderId="0" xfId="0" applyFont="1" applyFill="1"/>
    <xf numFmtId="0" fontId="5" fillId="8" borderId="0" xfId="0" applyFont="1" applyFill="1"/>
    <xf numFmtId="0" fontId="5" fillId="6" borderId="22" xfId="0" applyFont="1" applyFill="1" applyBorder="1" applyAlignment="1">
      <alignment horizontal="center"/>
    </xf>
    <xf numFmtId="0" fontId="5" fillId="5" borderId="0" xfId="0" applyFont="1" applyFill="1" applyAlignment="1">
      <alignment horizontal="right"/>
    </xf>
    <xf numFmtId="0" fontId="8" fillId="5" borderId="7" xfId="0" applyFont="1" applyFill="1" applyBorder="1"/>
    <xf numFmtId="0" fontId="5" fillId="5" borderId="7" xfId="0" applyFont="1" applyFill="1" applyBorder="1"/>
    <xf numFmtId="2" fontId="0" fillId="0" borderId="0" xfId="0" applyNumberFormat="1"/>
    <xf numFmtId="2" fontId="5" fillId="6" borderId="20" xfId="0" applyNumberFormat="1" applyFont="1" applyFill="1" applyBorder="1" applyAlignment="1">
      <alignment horizontal="center"/>
    </xf>
    <xf numFmtId="0" fontId="0" fillId="0" borderId="0" xfId="0" applyAlignment="1">
      <alignment horizontal="right"/>
    </xf>
    <xf numFmtId="164" fontId="0" fillId="0" borderId="0" xfId="0" applyNumberFormat="1"/>
    <xf numFmtId="0" fontId="10" fillId="0" borderId="0" xfId="0" applyFont="1"/>
    <xf numFmtId="2" fontId="10" fillId="0" borderId="0" xfId="0" applyNumberFormat="1" applyFont="1"/>
    <xf numFmtId="0" fontId="11" fillId="6" borderId="20" xfId="0" applyFont="1" applyFill="1" applyBorder="1" applyAlignment="1" applyProtection="1">
      <alignment horizontal="center"/>
      <protection locked="0"/>
    </xf>
    <xf numFmtId="2" fontId="11" fillId="6" borderId="26" xfId="0" applyNumberFormat="1" applyFont="1" applyFill="1" applyBorder="1" applyAlignment="1" applyProtection="1">
      <alignment horizontal="center"/>
      <protection locked="0"/>
    </xf>
    <xf numFmtId="2" fontId="11" fillId="6" borderId="20" xfId="0" applyNumberFormat="1" applyFont="1" applyFill="1" applyBorder="1" applyAlignment="1" applyProtection="1">
      <alignment horizontal="center"/>
      <protection locked="0"/>
    </xf>
    <xf numFmtId="0" fontId="11" fillId="6" borderId="22" xfId="0" applyFont="1" applyFill="1" applyBorder="1" applyAlignment="1" applyProtection="1">
      <alignment horizontal="center"/>
      <protection locked="0"/>
    </xf>
    <xf numFmtId="0" fontId="11" fillId="6" borderId="21" xfId="0" applyFont="1" applyFill="1" applyBorder="1" applyAlignment="1" applyProtection="1">
      <alignment horizontal="center"/>
      <protection locked="0"/>
    </xf>
    <xf numFmtId="0" fontId="11" fillId="0" borderId="0" xfId="0" applyFont="1" applyAlignment="1">
      <alignment horizontal="center"/>
    </xf>
    <xf numFmtId="0" fontId="12" fillId="0" borderId="0" xfId="0" applyFont="1"/>
    <xf numFmtId="0" fontId="13" fillId="0" borderId="0" xfId="0" applyFont="1"/>
    <xf numFmtId="0" fontId="11" fillId="0" borderId="0" xfId="0" applyFont="1"/>
    <xf numFmtId="1" fontId="11" fillId="0" borderId="0" xfId="0" quotePrefix="1" applyNumberFormat="1" applyFont="1" applyAlignment="1">
      <alignment horizontal="center"/>
    </xf>
    <xf numFmtId="0" fontId="11" fillId="0" borderId="0" xfId="0" quotePrefix="1" applyFont="1" applyAlignment="1">
      <alignment horizontal="center"/>
    </xf>
    <xf numFmtId="0" fontId="14" fillId="0" borderId="0" xfId="0" applyFont="1"/>
    <xf numFmtId="0" fontId="17" fillId="5" borderId="3" xfId="0" applyFont="1" applyFill="1" applyBorder="1"/>
    <xf numFmtId="0" fontId="12" fillId="5" borderId="4" xfId="0" applyFont="1" applyFill="1" applyBorder="1"/>
    <xf numFmtId="0" fontId="12" fillId="5" borderId="5" xfId="0" applyFont="1" applyFill="1" applyBorder="1"/>
    <xf numFmtId="0" fontId="12" fillId="5" borderId="6" xfId="0" applyFont="1" applyFill="1" applyBorder="1"/>
    <xf numFmtId="0" fontId="12" fillId="5" borderId="0" xfId="0" applyFont="1" applyFill="1"/>
    <xf numFmtId="0" fontId="11" fillId="5" borderId="0" xfId="0" applyFont="1" applyFill="1" applyAlignment="1">
      <alignment horizontal="right"/>
    </xf>
    <xf numFmtId="0" fontId="12" fillId="5" borderId="7" xfId="0" applyFont="1" applyFill="1" applyBorder="1"/>
    <xf numFmtId="0" fontId="11" fillId="5" borderId="7" xfId="0" applyFont="1" applyFill="1" applyBorder="1"/>
    <xf numFmtId="0" fontId="3" fillId="5" borderId="0" xfId="0" applyFont="1" applyFill="1" applyAlignment="1">
      <alignment horizontal="right"/>
    </xf>
    <xf numFmtId="0" fontId="12" fillId="5" borderId="8" xfId="0" applyFont="1" applyFill="1" applyBorder="1"/>
    <xf numFmtId="0" fontId="12" fillId="5" borderId="9" xfId="0" applyFont="1" applyFill="1" applyBorder="1"/>
    <xf numFmtId="0" fontId="12" fillId="5" borderId="9" xfId="0" applyFont="1" applyFill="1" applyBorder="1" applyAlignment="1">
      <alignment horizontal="right"/>
    </xf>
    <xf numFmtId="0" fontId="12" fillId="5" borderId="10" xfId="0" applyFont="1" applyFill="1" applyBorder="1"/>
    <xf numFmtId="0" fontId="11" fillId="0" borderId="0" xfId="0" applyFont="1" applyAlignment="1">
      <alignment horizontal="center" vertical="center"/>
    </xf>
    <xf numFmtId="0" fontId="12" fillId="0" borderId="0" xfId="0" applyFont="1" applyAlignment="1">
      <alignment horizontal="center"/>
    </xf>
    <xf numFmtId="0" fontId="5" fillId="0" borderId="0" xfId="0" applyFont="1" applyAlignment="1">
      <alignment horizontal="center"/>
    </xf>
    <xf numFmtId="0" fontId="6" fillId="0" borderId="0" xfId="0" applyFont="1" applyAlignment="1">
      <alignment horizontal="left"/>
    </xf>
    <xf numFmtId="0" fontId="0" fillId="0" borderId="0" xfId="0" applyAlignment="1">
      <alignment horizontal="left"/>
    </xf>
    <xf numFmtId="0" fontId="18" fillId="0" borderId="0" xfId="0" applyFont="1"/>
    <xf numFmtId="0" fontId="12" fillId="11" borderId="36" xfId="0" applyFont="1" applyFill="1" applyBorder="1"/>
    <xf numFmtId="0" fontId="12" fillId="11" borderId="0" xfId="0" applyFont="1" applyFill="1"/>
    <xf numFmtId="0" fontId="12" fillId="11" borderId="37" xfId="0" applyFont="1" applyFill="1" applyBorder="1"/>
    <xf numFmtId="0" fontId="12" fillId="11" borderId="33" xfId="0" applyFont="1" applyFill="1" applyBorder="1"/>
    <xf numFmtId="0" fontId="12" fillId="11" borderId="34" xfId="0" applyFont="1" applyFill="1" applyBorder="1"/>
    <xf numFmtId="0" fontId="12" fillId="11" borderId="35" xfId="0" applyFont="1" applyFill="1" applyBorder="1"/>
    <xf numFmtId="0" fontId="12" fillId="11" borderId="30" xfId="0" applyFont="1" applyFill="1" applyBorder="1"/>
    <xf numFmtId="0" fontId="12" fillId="11" borderId="31" xfId="0" applyFont="1" applyFill="1" applyBorder="1"/>
    <xf numFmtId="0" fontId="12" fillId="11" borderId="32" xfId="0" applyFont="1" applyFill="1" applyBorder="1"/>
    <xf numFmtId="2" fontId="15" fillId="0" borderId="3" xfId="0" applyNumberFormat="1" applyFont="1" applyBorder="1" applyAlignment="1">
      <alignment horizontal="center" vertical="center"/>
    </xf>
    <xf numFmtId="2" fontId="15" fillId="0" borderId="4" xfId="0" applyNumberFormat="1" applyFont="1" applyBorder="1" applyAlignment="1">
      <alignment horizontal="center" vertical="center"/>
    </xf>
    <xf numFmtId="2" fontId="15" fillId="0" borderId="5" xfId="0" applyNumberFormat="1" applyFont="1" applyBorder="1" applyAlignment="1">
      <alignment horizontal="center" vertical="center"/>
    </xf>
    <xf numFmtId="2" fontId="15" fillId="0" borderId="6" xfId="0" applyNumberFormat="1" applyFont="1" applyBorder="1" applyAlignment="1">
      <alignment horizontal="center" vertical="center"/>
    </xf>
    <xf numFmtId="2" fontId="15" fillId="0" borderId="0" xfId="0" applyNumberFormat="1" applyFont="1" applyAlignment="1">
      <alignment horizontal="center" vertical="center"/>
    </xf>
    <xf numFmtId="2" fontId="15" fillId="0" borderId="7" xfId="0" applyNumberFormat="1" applyFont="1" applyBorder="1" applyAlignment="1">
      <alignment horizontal="center" vertical="center"/>
    </xf>
    <xf numFmtId="2" fontId="15" fillId="0" borderId="8" xfId="0" applyNumberFormat="1" applyFont="1" applyBorder="1" applyAlignment="1">
      <alignment horizontal="center" vertical="center"/>
    </xf>
    <xf numFmtId="2" fontId="15" fillId="0" borderId="9" xfId="0" applyNumberFormat="1" applyFont="1" applyBorder="1" applyAlignment="1">
      <alignment horizontal="center" vertical="center"/>
    </xf>
    <xf numFmtId="2" fontId="15" fillId="0" borderId="10" xfId="0" applyNumberFormat="1" applyFont="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19" fillId="0" borderId="10" xfId="0" applyFont="1" applyBorder="1" applyAlignment="1">
      <alignment horizontal="center" vertical="center"/>
    </xf>
    <xf numFmtId="2" fontId="16" fillId="10" borderId="23" xfId="3" applyNumberFormat="1" applyFont="1" applyFill="1" applyBorder="1" applyAlignment="1" applyProtection="1">
      <alignment horizontal="center" vertical="center"/>
    </xf>
    <xf numFmtId="2" fontId="16" fillId="10" borderId="24" xfId="3" applyNumberFormat="1" applyFont="1" applyFill="1" applyBorder="1" applyAlignment="1" applyProtection="1">
      <alignment horizontal="center" vertical="center"/>
    </xf>
    <xf numFmtId="2" fontId="16" fillId="10" borderId="25" xfId="3" applyNumberFormat="1" applyFont="1" applyFill="1" applyBorder="1" applyAlignment="1" applyProtection="1">
      <alignment horizontal="center" vertical="center"/>
    </xf>
    <xf numFmtId="0" fontId="12" fillId="11" borderId="27" xfId="0" applyFont="1" applyFill="1" applyBorder="1" applyAlignment="1">
      <alignment horizontal="left"/>
    </xf>
    <xf numFmtId="0" fontId="12" fillId="11" borderId="28" xfId="0" applyFont="1" applyFill="1" applyBorder="1" applyAlignment="1">
      <alignment horizontal="left"/>
    </xf>
    <xf numFmtId="0" fontId="12" fillId="11" borderId="29" xfId="0" applyFont="1" applyFill="1" applyBorder="1" applyAlignment="1">
      <alignment horizontal="left"/>
    </xf>
    <xf numFmtId="0" fontId="12" fillId="11" borderId="30" xfId="0" applyFont="1" applyFill="1" applyBorder="1" applyAlignment="1">
      <alignment horizontal="left" wrapText="1"/>
    </xf>
    <xf numFmtId="0" fontId="12" fillId="11" borderId="31" xfId="0" applyFont="1" applyFill="1" applyBorder="1" applyAlignment="1">
      <alignment horizontal="left" wrapText="1"/>
    </xf>
    <xf numFmtId="0" fontId="12" fillId="11" borderId="32" xfId="0" applyFont="1" applyFill="1" applyBorder="1" applyAlignment="1">
      <alignment horizontal="left" wrapText="1"/>
    </xf>
    <xf numFmtId="0" fontId="12" fillId="11" borderId="36" xfId="0" applyFont="1" applyFill="1" applyBorder="1" applyAlignment="1">
      <alignment horizontal="left" wrapText="1"/>
    </xf>
    <xf numFmtId="0" fontId="12" fillId="11" borderId="0" xfId="0" applyFont="1" applyFill="1" applyAlignment="1">
      <alignment horizontal="left" wrapText="1"/>
    </xf>
    <xf numFmtId="0" fontId="12" fillId="11" borderId="37" xfId="0" applyFont="1" applyFill="1" applyBorder="1" applyAlignment="1">
      <alignment horizontal="left" wrapText="1"/>
    </xf>
    <xf numFmtId="0" fontId="12" fillId="11" borderId="33" xfId="0" applyFont="1" applyFill="1" applyBorder="1" applyAlignment="1">
      <alignment horizontal="left" wrapText="1"/>
    </xf>
    <xf numFmtId="0" fontId="12" fillId="11" borderId="34" xfId="0" applyFont="1" applyFill="1" applyBorder="1" applyAlignment="1">
      <alignment horizontal="left" wrapText="1"/>
    </xf>
    <xf numFmtId="0" fontId="12" fillId="11" borderId="35" xfId="0" applyFont="1" applyFill="1" applyBorder="1" applyAlignment="1">
      <alignment horizontal="left" wrapText="1"/>
    </xf>
    <xf numFmtId="0" fontId="14" fillId="11" borderId="0" xfId="0" applyFont="1" applyFill="1" applyAlignment="1">
      <alignment horizontal="left" wrapText="1"/>
    </xf>
    <xf numFmtId="0" fontId="14" fillId="11" borderId="37" xfId="0" applyFont="1" applyFill="1" applyBorder="1" applyAlignment="1">
      <alignment horizontal="left" wrapText="1"/>
    </xf>
  </cellXfs>
  <cellStyles count="4">
    <cellStyle name="Good" xfId="3" builtinId="26"/>
    <cellStyle name="Input" xfId="1" builtinId="20"/>
    <cellStyle name="Normal" xfId="0" builtinId="0"/>
    <cellStyle name="Output" xfId="2" builtinId="21"/>
  </cellStyles>
  <dxfs count="12">
    <dxf>
      <font>
        <color auto="1"/>
      </font>
      <fill>
        <patternFill patternType="solid">
          <fgColor auto="1"/>
          <bgColor rgb="FFFF0000"/>
        </patternFill>
      </fill>
    </dxf>
    <dxf>
      <font>
        <color auto="1"/>
      </font>
      <fill>
        <patternFill patternType="solid">
          <fgColor auto="1"/>
          <bgColor theme="9" tint="0.39994506668294322"/>
        </patternFill>
      </fill>
    </dxf>
    <dxf>
      <font>
        <color auto="1"/>
      </font>
      <fill>
        <patternFill patternType="solid">
          <fgColor auto="1"/>
          <bgColor rgb="FFFF0000"/>
        </patternFill>
      </fill>
    </dxf>
    <dxf>
      <font>
        <color auto="1"/>
      </font>
      <fill>
        <patternFill patternType="solid">
          <fgColor auto="1"/>
          <bgColor theme="9" tint="0.39994506668294322"/>
        </patternFill>
      </fill>
    </dxf>
    <dxf>
      <font>
        <color theme="1"/>
      </font>
      <numFmt numFmtId="165" formatCode="&quot;Please See Note 5.&quot;"/>
    </dxf>
    <dxf>
      <font>
        <color theme="9" tint="0.59996337778862885"/>
      </font>
      <numFmt numFmtId="166" formatCode="&quot;PASS&quot;"/>
    </dxf>
    <dxf>
      <font>
        <strike val="0"/>
        <u val="none"/>
        <color theme="1"/>
      </font>
      <numFmt numFmtId="167" formatCode="&quot;ADDITIONAL FB GENERATOR REQUIRED!&quot;"/>
    </dxf>
    <dxf>
      <font>
        <u val="none"/>
      </font>
      <fill>
        <patternFill>
          <bgColor rgb="FFFFC7CE"/>
        </patternFill>
      </fill>
    </dxf>
    <dxf>
      <font>
        <color rgb="FF006100"/>
      </font>
      <fill>
        <patternFill>
          <bgColor theme="9" tint="0.59996337778862885"/>
        </patternFill>
      </fill>
    </dxf>
    <dxf>
      <font>
        <color rgb="FF9C0006"/>
      </font>
      <fill>
        <patternFill>
          <bgColor rgb="FFFFC7CE"/>
        </patternFill>
      </fill>
    </dxf>
    <dxf>
      <font>
        <b/>
        <i val="0"/>
        <strike val="0"/>
        <color theme="1"/>
      </font>
      <numFmt numFmtId="168" formatCode="&quot;FAIL&quot;"/>
    </dxf>
    <dxf>
      <font>
        <b/>
        <i val="0"/>
        <color theme="1"/>
      </font>
      <numFmt numFmtId="166" formatCode="&quot;PASS&quo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hyperlink" Target="#'Example Diagrams'!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alculator!A1"/><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8</xdr:col>
      <xdr:colOff>66675</xdr:colOff>
      <xdr:row>53</xdr:row>
      <xdr:rowOff>123825</xdr:rowOff>
    </xdr:from>
    <xdr:to>
      <xdr:col>9</xdr:col>
      <xdr:colOff>581025</xdr:colOff>
      <xdr:row>54</xdr:row>
      <xdr:rowOff>190500</xdr:rowOff>
    </xdr:to>
    <xdr:sp macro="" textlink="">
      <xdr:nvSpPr>
        <xdr:cNvPr id="2" name="Rounded Rectangle 1">
          <a:extLst>
            <a:ext uri="{FF2B5EF4-FFF2-40B4-BE49-F238E27FC236}">
              <a16:creationId xmlns:a16="http://schemas.microsoft.com/office/drawing/2014/main" id="{00000000-0008-0000-0000-000002000000}"/>
            </a:ext>
          </a:extLst>
        </xdr:cNvPr>
        <xdr:cNvSpPr/>
      </xdr:nvSpPr>
      <xdr:spPr>
        <a:xfrm>
          <a:off x="4419600" y="9048750"/>
          <a:ext cx="1123950" cy="257175"/>
        </a:xfrm>
        <a:prstGeom prst="roundRect">
          <a:avLst/>
        </a:prstGeom>
        <a:solidFill>
          <a:schemeClr val="accent2"/>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cap="none" spc="0">
              <a:ln w="0"/>
              <a:solidFill>
                <a:schemeClr val="tx1"/>
              </a:solidFill>
              <a:effectLst>
                <a:outerShdw blurRad="38100" dist="19050" dir="2700000" algn="tl" rotWithShape="0">
                  <a:schemeClr val="dk1">
                    <a:alpha val="40000"/>
                  </a:schemeClr>
                </a:outerShdw>
              </a:effectLst>
            </a:rPr>
            <a:t>CHECK SYSTEM</a:t>
          </a:r>
        </a:p>
      </xdr:txBody>
    </xdr:sp>
    <xdr:clientData/>
  </xdr:twoCellAnchor>
  <xdr:twoCellAnchor>
    <xdr:from>
      <xdr:col>10</xdr:col>
      <xdr:colOff>12700</xdr:colOff>
      <xdr:row>47</xdr:row>
      <xdr:rowOff>101600</xdr:rowOff>
    </xdr:from>
    <xdr:to>
      <xdr:col>14</xdr:col>
      <xdr:colOff>0</xdr:colOff>
      <xdr:row>49</xdr:row>
      <xdr:rowOff>50800</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937250" y="8737600"/>
          <a:ext cx="2476500" cy="336550"/>
        </a:xfrm>
        <a:prstGeom prst="round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chemeClr val="tx1"/>
              </a:solidFill>
            </a:rPr>
            <a:t>CLICK</a:t>
          </a:r>
          <a:r>
            <a:rPr lang="en-GB" sz="1100" b="1" baseline="0">
              <a:solidFill>
                <a:schemeClr val="tx1"/>
              </a:solidFill>
            </a:rPr>
            <a:t> HERE FOR </a:t>
          </a:r>
          <a:r>
            <a:rPr lang="en-GB" sz="1100" b="1">
              <a:solidFill>
                <a:schemeClr val="tx1"/>
              </a:solidFill>
            </a:rPr>
            <a:t>EXAMPLE</a:t>
          </a:r>
          <a:r>
            <a:rPr lang="en-GB" sz="1100" b="1" baseline="0">
              <a:solidFill>
                <a:schemeClr val="tx1"/>
              </a:solidFill>
            </a:rPr>
            <a:t> DIAGRAMS</a:t>
          </a:r>
          <a:endParaRPr lang="en-GB" sz="1100" b="1">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121079</xdr:rowOff>
    </xdr:from>
    <xdr:to>
      <xdr:col>7</xdr:col>
      <xdr:colOff>333375</xdr:colOff>
      <xdr:row>28</xdr:row>
      <xdr:rowOff>33252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311579"/>
          <a:ext cx="4867275" cy="5055673"/>
        </a:xfrm>
        <a:prstGeom prst="rect">
          <a:avLst/>
        </a:prstGeom>
      </xdr:spPr>
    </xdr:pic>
    <xdr:clientData/>
  </xdr:twoCellAnchor>
  <xdr:twoCellAnchor>
    <xdr:from>
      <xdr:col>6</xdr:col>
      <xdr:colOff>133350</xdr:colOff>
      <xdr:row>29</xdr:row>
      <xdr:rowOff>19050</xdr:rowOff>
    </xdr:from>
    <xdr:to>
      <xdr:col>9</xdr:col>
      <xdr:colOff>374650</xdr:colOff>
      <xdr:row>31</xdr:row>
      <xdr:rowOff>127000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3867150" y="5359400"/>
          <a:ext cx="2108200" cy="4762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tx1"/>
              </a:solidFill>
            </a:rPr>
            <a:t>BACK TO CALCULATOR</a:t>
          </a:r>
        </a:p>
      </xdr:txBody>
    </xdr:sp>
    <xdr:clientData/>
  </xdr:twoCellAnchor>
  <xdr:twoCellAnchor editAs="oneCell">
    <xdr:from>
      <xdr:col>7</xdr:col>
      <xdr:colOff>514350</xdr:colOff>
      <xdr:row>1</xdr:row>
      <xdr:rowOff>133350</xdr:rowOff>
    </xdr:from>
    <xdr:to>
      <xdr:col>14</xdr:col>
      <xdr:colOff>514350</xdr:colOff>
      <xdr:row>27</xdr:row>
      <xdr:rowOff>111962</xdr:rowOff>
    </xdr:to>
    <xdr:pic>
      <xdr:nvPicPr>
        <xdr:cNvPr id="7" name="Picture 6">
          <a:extLst>
            <a:ext uri="{FF2B5EF4-FFF2-40B4-BE49-F238E27FC236}">
              <a16:creationId xmlns:a16="http://schemas.microsoft.com/office/drawing/2014/main" id="{BA38D389-DC92-5001-E0D9-6422746F451B}"/>
            </a:ext>
          </a:extLst>
        </xdr:cNvPr>
        <xdr:cNvPicPr>
          <a:picLocks noChangeAspect="1"/>
        </xdr:cNvPicPr>
      </xdr:nvPicPr>
      <xdr:blipFill>
        <a:blip xmlns:r="http://schemas.openxmlformats.org/officeDocument/2006/relationships" r:embed="rId3"/>
        <a:stretch>
          <a:fillRect/>
        </a:stretch>
      </xdr:blipFill>
      <xdr:spPr>
        <a:xfrm>
          <a:off x="5114925" y="323850"/>
          <a:ext cx="4600575" cy="4931612"/>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67"/>
  <sheetViews>
    <sheetView showGridLines="0" tabSelected="1" view="pageLayout" zoomScaleNormal="100" zoomScaleSheetLayoutView="100" workbookViewId="0">
      <selection activeCell="G51" sqref="G51"/>
    </sheetView>
  </sheetViews>
  <sheetFormatPr defaultColWidth="8.7109375" defaultRowHeight="15" x14ac:dyDescent="0.25"/>
  <cols>
    <col min="1" max="1" width="2.7109375" style="79" customWidth="1"/>
    <col min="7" max="7" width="10.42578125" customWidth="1"/>
  </cols>
  <sheetData>
    <row r="1" spans="1:14" x14ac:dyDescent="0.25">
      <c r="A1" s="57"/>
      <c r="B1" s="58"/>
      <c r="C1" s="58"/>
      <c r="D1" s="58"/>
      <c r="E1" s="58"/>
      <c r="F1" s="58"/>
      <c r="G1" s="58"/>
      <c r="H1" s="58"/>
      <c r="I1" s="58"/>
      <c r="J1" s="58"/>
      <c r="K1" s="58"/>
      <c r="L1" s="58"/>
      <c r="M1" s="58"/>
      <c r="N1" s="58"/>
    </row>
    <row r="2" spans="1:14" ht="18" x14ac:dyDescent="0.25">
      <c r="A2" s="57"/>
      <c r="B2" s="59"/>
      <c r="C2" s="58"/>
      <c r="D2" s="58"/>
      <c r="E2" s="58"/>
      <c r="F2" s="58"/>
      <c r="G2" s="58"/>
      <c r="H2" s="58"/>
      <c r="I2" s="58"/>
      <c r="J2" s="58"/>
      <c r="K2" s="58"/>
      <c r="L2" s="58"/>
      <c r="M2" s="58"/>
      <c r="N2" s="58"/>
    </row>
    <row r="3" spans="1:14" ht="17.45" customHeight="1" x14ac:dyDescent="0.25">
      <c r="A3" s="57"/>
      <c r="B3" s="82" t="s">
        <v>57</v>
      </c>
      <c r="C3" s="58"/>
      <c r="D3" s="58"/>
      <c r="E3" s="58"/>
      <c r="F3" s="58"/>
      <c r="G3" s="58"/>
      <c r="H3" s="58"/>
      <c r="I3" s="58"/>
      <c r="J3" s="58"/>
      <c r="K3" s="58"/>
      <c r="L3" s="58"/>
      <c r="M3" s="58"/>
      <c r="N3" s="58"/>
    </row>
    <row r="4" spans="1:14" x14ac:dyDescent="0.25">
      <c r="A4" s="57"/>
      <c r="B4" s="50" t="s">
        <v>84</v>
      </c>
      <c r="C4" s="58"/>
      <c r="D4" s="58"/>
      <c r="E4" s="58"/>
      <c r="F4" s="58"/>
      <c r="G4" s="58"/>
      <c r="H4" s="58"/>
      <c r="I4" s="58"/>
      <c r="J4" s="58"/>
      <c r="K4" s="58"/>
      <c r="L4" s="58"/>
      <c r="M4" s="58"/>
      <c r="N4" s="58"/>
    </row>
    <row r="5" spans="1:14" ht="6.75" customHeight="1" x14ac:dyDescent="0.25">
      <c r="A5" s="57"/>
      <c r="B5" s="60"/>
      <c r="C5" s="58"/>
      <c r="D5" s="58"/>
      <c r="E5" s="58"/>
      <c r="F5" s="58"/>
      <c r="G5" s="58"/>
      <c r="H5" s="58"/>
      <c r="I5" s="58"/>
      <c r="J5" s="58"/>
      <c r="K5" s="58"/>
      <c r="L5" s="58"/>
      <c r="M5" s="58"/>
      <c r="N5" s="58"/>
    </row>
    <row r="6" spans="1:14" x14ac:dyDescent="0.25">
      <c r="A6" s="57"/>
      <c r="B6" s="60" t="s">
        <v>58</v>
      </c>
      <c r="C6" s="58"/>
      <c r="D6" s="58"/>
      <c r="E6" s="58"/>
      <c r="F6" s="58"/>
      <c r="G6" s="58"/>
      <c r="H6" s="58"/>
      <c r="I6" s="58"/>
      <c r="J6" s="58"/>
      <c r="K6" s="58"/>
      <c r="L6" s="58"/>
      <c r="M6" s="58"/>
      <c r="N6" s="58"/>
    </row>
    <row r="7" spans="1:14" x14ac:dyDescent="0.25">
      <c r="A7" s="57"/>
      <c r="B7" s="58"/>
      <c r="C7" s="58"/>
      <c r="D7" s="58"/>
      <c r="E7" s="58"/>
      <c r="F7" s="58"/>
      <c r="G7" s="58"/>
      <c r="H7" s="58"/>
      <c r="I7" s="58"/>
      <c r="J7" s="58"/>
      <c r="K7" s="58"/>
      <c r="L7" s="58"/>
      <c r="M7" s="58"/>
      <c r="N7" s="58"/>
    </row>
    <row r="8" spans="1:14" x14ac:dyDescent="0.25">
      <c r="A8" s="61" t="s">
        <v>64</v>
      </c>
      <c r="B8" s="110" t="s">
        <v>74</v>
      </c>
      <c r="C8" s="111"/>
      <c r="D8" s="111"/>
      <c r="E8" s="111"/>
      <c r="F8" s="111"/>
      <c r="G8" s="111"/>
      <c r="H8" s="111"/>
      <c r="I8" s="111"/>
      <c r="J8" s="111"/>
      <c r="K8" s="111"/>
      <c r="L8" s="111"/>
      <c r="M8" s="111"/>
      <c r="N8" s="112"/>
    </row>
    <row r="9" spans="1:14" x14ac:dyDescent="0.25">
      <c r="A9" s="57"/>
      <c r="B9" s="58"/>
      <c r="C9" s="58"/>
      <c r="D9" s="58"/>
      <c r="E9" s="58"/>
      <c r="F9" s="58"/>
      <c r="G9" s="58"/>
      <c r="H9" s="58"/>
      <c r="I9" s="58"/>
      <c r="J9" s="58"/>
      <c r="K9" s="58"/>
      <c r="L9" s="58"/>
      <c r="M9" s="58"/>
      <c r="N9" s="58"/>
    </row>
    <row r="10" spans="1:14" x14ac:dyDescent="0.25">
      <c r="A10" s="62" t="s">
        <v>65</v>
      </c>
      <c r="B10" s="113" t="s">
        <v>70</v>
      </c>
      <c r="C10" s="114"/>
      <c r="D10" s="114"/>
      <c r="E10" s="114"/>
      <c r="F10" s="114"/>
      <c r="G10" s="114"/>
      <c r="H10" s="114"/>
      <c r="I10" s="114"/>
      <c r="J10" s="114"/>
      <c r="K10" s="114"/>
      <c r="L10" s="114"/>
      <c r="M10" s="114"/>
      <c r="N10" s="115"/>
    </row>
    <row r="11" spans="1:14" x14ac:dyDescent="0.25">
      <c r="A11" s="57"/>
      <c r="B11" s="116"/>
      <c r="C11" s="117"/>
      <c r="D11" s="117"/>
      <c r="E11" s="117"/>
      <c r="F11" s="117"/>
      <c r="G11" s="117"/>
      <c r="H11" s="117"/>
      <c r="I11" s="117"/>
      <c r="J11" s="117"/>
      <c r="K11" s="117"/>
      <c r="L11" s="117"/>
      <c r="M11" s="117"/>
      <c r="N11" s="118"/>
    </row>
    <row r="12" spans="1:14" x14ac:dyDescent="0.25">
      <c r="A12" s="57"/>
      <c r="B12" s="83"/>
      <c r="C12" s="84" t="s">
        <v>32</v>
      </c>
      <c r="D12" s="84" t="s">
        <v>48</v>
      </c>
      <c r="E12" s="84"/>
      <c r="F12" s="84"/>
      <c r="G12" s="84"/>
      <c r="H12" s="84"/>
      <c r="I12" s="84"/>
      <c r="J12" s="84"/>
      <c r="K12" s="84"/>
      <c r="L12" s="84"/>
      <c r="M12" s="84"/>
      <c r="N12" s="85"/>
    </row>
    <row r="13" spans="1:14" x14ac:dyDescent="0.25">
      <c r="A13" s="57"/>
      <c r="B13" s="83"/>
      <c r="C13" s="84" t="s">
        <v>33</v>
      </c>
      <c r="D13" s="84" t="s">
        <v>49</v>
      </c>
      <c r="E13" s="84"/>
      <c r="F13" s="84"/>
      <c r="G13" s="84"/>
      <c r="H13" s="84"/>
      <c r="I13" s="84"/>
      <c r="J13" s="84"/>
      <c r="K13" s="84"/>
      <c r="L13" s="84"/>
      <c r="M13" s="84"/>
      <c r="N13" s="85"/>
    </row>
    <row r="14" spans="1:14" x14ac:dyDescent="0.25">
      <c r="A14" s="57"/>
      <c r="B14" s="83"/>
      <c r="C14" s="84" t="s">
        <v>34</v>
      </c>
      <c r="D14" s="84"/>
      <c r="E14" s="84"/>
      <c r="F14" s="84"/>
      <c r="G14" s="84"/>
      <c r="H14" s="84"/>
      <c r="I14" s="84"/>
      <c r="J14" s="84"/>
      <c r="K14" s="84"/>
      <c r="L14" s="84"/>
      <c r="M14" s="84"/>
      <c r="N14" s="85"/>
    </row>
    <row r="15" spans="1:14" x14ac:dyDescent="0.25">
      <c r="A15" s="57"/>
      <c r="B15" s="83"/>
      <c r="C15" s="84" t="s">
        <v>35</v>
      </c>
      <c r="D15" s="84"/>
      <c r="E15" s="84"/>
      <c r="F15" s="84"/>
      <c r="G15" s="84"/>
      <c r="H15" s="84"/>
      <c r="I15" s="84"/>
      <c r="J15" s="84"/>
      <c r="K15" s="84"/>
      <c r="L15" s="84"/>
      <c r="M15" s="84"/>
      <c r="N15" s="85"/>
    </row>
    <row r="16" spans="1:14" x14ac:dyDescent="0.25">
      <c r="A16" s="57"/>
      <c r="B16" s="83"/>
      <c r="C16" s="84" t="s">
        <v>36</v>
      </c>
      <c r="D16" s="84"/>
      <c r="E16" s="84"/>
      <c r="F16" s="84"/>
      <c r="G16" s="84"/>
      <c r="H16" s="84"/>
      <c r="I16" s="84"/>
      <c r="J16" s="84"/>
      <c r="K16" s="84"/>
      <c r="L16" s="84"/>
      <c r="M16" s="84"/>
      <c r="N16" s="85"/>
    </row>
    <row r="17" spans="1:14" x14ac:dyDescent="0.25">
      <c r="A17" s="57"/>
      <c r="B17" s="83"/>
      <c r="C17" s="84" t="s">
        <v>37</v>
      </c>
      <c r="D17" s="84"/>
      <c r="E17" s="84"/>
      <c r="F17" s="84"/>
      <c r="G17" s="84"/>
      <c r="H17" s="84"/>
      <c r="I17" s="84"/>
      <c r="J17" s="84"/>
      <c r="K17" s="84"/>
      <c r="L17" s="84"/>
      <c r="M17" s="84"/>
      <c r="N17" s="85"/>
    </row>
    <row r="18" spans="1:14" x14ac:dyDescent="0.25">
      <c r="A18" s="57"/>
      <c r="B18" s="83"/>
      <c r="C18" s="84" t="s">
        <v>38</v>
      </c>
      <c r="D18" s="84" t="s">
        <v>41</v>
      </c>
      <c r="E18" s="84"/>
      <c r="F18" s="84"/>
      <c r="G18" s="84"/>
      <c r="H18" s="84"/>
      <c r="I18" s="84"/>
      <c r="J18" s="84"/>
      <c r="K18" s="84"/>
      <c r="L18" s="84"/>
      <c r="M18" s="84"/>
      <c r="N18" s="85"/>
    </row>
    <row r="19" spans="1:14" x14ac:dyDescent="0.25">
      <c r="A19" s="57"/>
      <c r="B19" s="83"/>
      <c r="C19" s="122" t="s">
        <v>50</v>
      </c>
      <c r="D19" s="122"/>
      <c r="E19" s="122"/>
      <c r="F19" s="122"/>
      <c r="G19" s="122"/>
      <c r="H19" s="122"/>
      <c r="I19" s="122"/>
      <c r="J19" s="122"/>
      <c r="K19" s="122"/>
      <c r="L19" s="122"/>
      <c r="M19" s="122"/>
      <c r="N19" s="123"/>
    </row>
    <row r="20" spans="1:14" x14ac:dyDescent="0.25">
      <c r="A20" s="57"/>
      <c r="B20" s="83"/>
      <c r="C20" s="122"/>
      <c r="D20" s="122"/>
      <c r="E20" s="122"/>
      <c r="F20" s="122"/>
      <c r="G20" s="122"/>
      <c r="H20" s="122"/>
      <c r="I20" s="122"/>
      <c r="J20" s="122"/>
      <c r="K20" s="122"/>
      <c r="L20" s="122"/>
      <c r="M20" s="122"/>
      <c r="N20" s="123"/>
    </row>
    <row r="21" spans="1:14" x14ac:dyDescent="0.25">
      <c r="A21" s="57"/>
      <c r="B21" s="116" t="s">
        <v>79</v>
      </c>
      <c r="C21" s="117"/>
      <c r="D21" s="117"/>
      <c r="E21" s="117"/>
      <c r="F21" s="117"/>
      <c r="G21" s="117"/>
      <c r="H21" s="117"/>
      <c r="I21" s="117"/>
      <c r="J21" s="117"/>
      <c r="K21" s="117"/>
      <c r="L21" s="117"/>
      <c r="M21" s="117"/>
      <c r="N21" s="118"/>
    </row>
    <row r="22" spans="1:14" x14ac:dyDescent="0.25">
      <c r="A22" s="57"/>
      <c r="B22" s="116"/>
      <c r="C22" s="117"/>
      <c r="D22" s="117"/>
      <c r="E22" s="117"/>
      <c r="F22" s="117"/>
      <c r="G22" s="117"/>
      <c r="H22" s="117"/>
      <c r="I22" s="117"/>
      <c r="J22" s="117"/>
      <c r="K22" s="117"/>
      <c r="L22" s="117"/>
      <c r="M22" s="117"/>
      <c r="N22" s="118"/>
    </row>
    <row r="23" spans="1:14" x14ac:dyDescent="0.25">
      <c r="A23" s="57"/>
      <c r="B23" s="83"/>
      <c r="C23" s="84" t="s">
        <v>75</v>
      </c>
      <c r="D23" s="84"/>
      <c r="E23" s="84"/>
      <c r="F23" s="84"/>
      <c r="G23" s="84"/>
      <c r="H23" s="84"/>
      <c r="I23" s="84"/>
      <c r="J23" s="84"/>
      <c r="K23" s="84"/>
      <c r="L23" s="84"/>
      <c r="M23" s="84"/>
      <c r="N23" s="85"/>
    </row>
    <row r="24" spans="1:14" x14ac:dyDescent="0.25">
      <c r="A24" s="57"/>
      <c r="B24" s="86"/>
      <c r="C24" s="87" t="s">
        <v>76</v>
      </c>
      <c r="D24" s="87"/>
      <c r="E24" s="87"/>
      <c r="F24" s="87"/>
      <c r="G24" s="87"/>
      <c r="H24" s="87"/>
      <c r="I24" s="87"/>
      <c r="J24" s="87"/>
      <c r="K24" s="87"/>
      <c r="L24" s="87"/>
      <c r="M24" s="87"/>
      <c r="N24" s="88"/>
    </row>
    <row r="25" spans="1:14" x14ac:dyDescent="0.25">
      <c r="A25" s="57"/>
      <c r="B25" s="58"/>
      <c r="C25" s="63"/>
      <c r="D25" s="58"/>
      <c r="E25" s="58"/>
      <c r="F25" s="58"/>
      <c r="G25" s="58"/>
      <c r="H25" s="58"/>
      <c r="I25" s="58"/>
      <c r="J25" s="58"/>
      <c r="K25" s="58"/>
      <c r="L25" s="58"/>
      <c r="M25" s="58"/>
      <c r="N25" s="58"/>
    </row>
    <row r="26" spans="1:14" x14ac:dyDescent="0.25">
      <c r="A26" s="62" t="s">
        <v>66</v>
      </c>
      <c r="B26" s="113" t="s">
        <v>80</v>
      </c>
      <c r="C26" s="114"/>
      <c r="D26" s="114"/>
      <c r="E26" s="114"/>
      <c r="F26" s="114"/>
      <c r="G26" s="114"/>
      <c r="H26" s="114"/>
      <c r="I26" s="114"/>
      <c r="J26" s="114"/>
      <c r="K26" s="114"/>
      <c r="L26" s="114"/>
      <c r="M26" s="114"/>
      <c r="N26" s="115"/>
    </row>
    <row r="27" spans="1:14" x14ac:dyDescent="0.25">
      <c r="A27" s="57"/>
      <c r="B27" s="116"/>
      <c r="C27" s="117"/>
      <c r="D27" s="117"/>
      <c r="E27" s="117"/>
      <c r="F27" s="117"/>
      <c r="G27" s="117"/>
      <c r="H27" s="117"/>
      <c r="I27" s="117"/>
      <c r="J27" s="117"/>
      <c r="K27" s="117"/>
      <c r="L27" s="117"/>
      <c r="M27" s="117"/>
      <c r="N27" s="118"/>
    </row>
    <row r="28" spans="1:14" x14ac:dyDescent="0.25">
      <c r="A28" s="57"/>
      <c r="B28" s="83"/>
      <c r="C28" s="84"/>
      <c r="D28" s="84"/>
      <c r="E28" s="84"/>
      <c r="F28" s="84"/>
      <c r="G28" s="84"/>
      <c r="H28" s="84"/>
      <c r="I28" s="84"/>
      <c r="J28" s="84"/>
      <c r="K28" s="84"/>
      <c r="L28" s="84"/>
      <c r="M28" s="84"/>
      <c r="N28" s="85"/>
    </row>
    <row r="29" spans="1:14" x14ac:dyDescent="0.25">
      <c r="A29" s="57"/>
      <c r="B29" s="116" t="s">
        <v>81</v>
      </c>
      <c r="C29" s="117"/>
      <c r="D29" s="117"/>
      <c r="E29" s="117"/>
      <c r="F29" s="117"/>
      <c r="G29" s="117"/>
      <c r="H29" s="117"/>
      <c r="I29" s="117"/>
      <c r="J29" s="117"/>
      <c r="K29" s="117"/>
      <c r="L29" s="117"/>
      <c r="M29" s="117"/>
      <c r="N29" s="118"/>
    </row>
    <row r="30" spans="1:14" x14ac:dyDescent="0.25">
      <c r="A30" s="57"/>
      <c r="B30" s="116"/>
      <c r="C30" s="117"/>
      <c r="D30" s="117"/>
      <c r="E30" s="117"/>
      <c r="F30" s="117"/>
      <c r="G30" s="117"/>
      <c r="H30" s="117"/>
      <c r="I30" s="117"/>
      <c r="J30" s="117"/>
      <c r="K30" s="117"/>
      <c r="L30" s="117"/>
      <c r="M30" s="117"/>
      <c r="N30" s="118"/>
    </row>
    <row r="31" spans="1:14" x14ac:dyDescent="0.25">
      <c r="A31" s="57"/>
      <c r="B31" s="83"/>
      <c r="C31" s="84" t="s">
        <v>77</v>
      </c>
      <c r="D31" s="84"/>
      <c r="E31" s="84"/>
      <c r="F31" s="84"/>
      <c r="G31" s="84"/>
      <c r="H31" s="84"/>
      <c r="I31" s="84"/>
      <c r="J31" s="84"/>
      <c r="K31" s="84"/>
      <c r="L31" s="84"/>
      <c r="M31" s="84"/>
      <c r="N31" s="85"/>
    </row>
    <row r="32" spans="1:14" x14ac:dyDescent="0.25">
      <c r="A32" s="57"/>
      <c r="B32" s="86"/>
      <c r="C32" s="87" t="s">
        <v>78</v>
      </c>
      <c r="D32" s="87"/>
      <c r="E32" s="87"/>
      <c r="F32" s="87"/>
      <c r="G32" s="87"/>
      <c r="H32" s="87"/>
      <c r="I32" s="87"/>
      <c r="J32" s="87"/>
      <c r="K32" s="87"/>
      <c r="L32" s="87"/>
      <c r="M32" s="87"/>
      <c r="N32" s="88"/>
    </row>
    <row r="33" spans="1:14" ht="33.75" customHeight="1" x14ac:dyDescent="0.25">
      <c r="A33" s="57"/>
      <c r="B33" s="58"/>
      <c r="C33" s="58"/>
      <c r="D33" s="58"/>
      <c r="E33" s="58"/>
      <c r="F33" s="58"/>
      <c r="G33" s="58"/>
      <c r="H33" s="58"/>
      <c r="I33" s="58"/>
      <c r="J33" s="58"/>
      <c r="K33" s="58"/>
      <c r="L33" s="58"/>
      <c r="M33" s="58"/>
      <c r="N33" s="58"/>
    </row>
    <row r="34" spans="1:14" x14ac:dyDescent="0.25">
      <c r="A34" s="62" t="s">
        <v>67</v>
      </c>
      <c r="B34" s="113" t="s">
        <v>71</v>
      </c>
      <c r="C34" s="114"/>
      <c r="D34" s="114"/>
      <c r="E34" s="114"/>
      <c r="F34" s="114"/>
      <c r="G34" s="114"/>
      <c r="H34" s="114"/>
      <c r="I34" s="114"/>
      <c r="J34" s="114"/>
      <c r="K34" s="114"/>
      <c r="L34" s="114"/>
      <c r="M34" s="114"/>
      <c r="N34" s="115"/>
    </row>
    <row r="35" spans="1:14" x14ac:dyDescent="0.25">
      <c r="A35" s="57"/>
      <c r="B35" s="116"/>
      <c r="C35" s="117"/>
      <c r="D35" s="117"/>
      <c r="E35" s="117"/>
      <c r="F35" s="117"/>
      <c r="G35" s="117"/>
      <c r="H35" s="117"/>
      <c r="I35" s="117"/>
      <c r="J35" s="117"/>
      <c r="K35" s="117"/>
      <c r="L35" s="117"/>
      <c r="M35" s="117"/>
      <c r="N35" s="118"/>
    </row>
    <row r="36" spans="1:14" x14ac:dyDescent="0.25">
      <c r="A36" s="57"/>
      <c r="B36" s="83"/>
      <c r="C36" s="84" t="s">
        <v>59</v>
      </c>
      <c r="D36" s="84"/>
      <c r="E36" s="84"/>
      <c r="F36" s="84"/>
      <c r="G36" s="84"/>
      <c r="H36" s="84"/>
      <c r="I36" s="84"/>
      <c r="J36" s="84"/>
      <c r="K36" s="84"/>
      <c r="L36" s="84"/>
      <c r="M36" s="84"/>
      <c r="N36" s="85"/>
    </row>
    <row r="37" spans="1:14" x14ac:dyDescent="0.25">
      <c r="A37" s="57"/>
      <c r="B37" s="83"/>
      <c r="C37" s="84" t="s">
        <v>60</v>
      </c>
      <c r="D37" s="84"/>
      <c r="E37" s="84"/>
      <c r="F37" s="84"/>
      <c r="G37" s="84"/>
      <c r="H37" s="84"/>
      <c r="I37" s="84"/>
      <c r="J37" s="84"/>
      <c r="K37" s="84"/>
      <c r="L37" s="84"/>
      <c r="M37" s="84"/>
      <c r="N37" s="85"/>
    </row>
    <row r="38" spans="1:14" x14ac:dyDescent="0.25">
      <c r="A38" s="57"/>
      <c r="B38" s="86"/>
      <c r="C38" s="87" t="s">
        <v>63</v>
      </c>
      <c r="D38" s="87"/>
      <c r="E38" s="87"/>
      <c r="F38" s="87"/>
      <c r="G38" s="87"/>
      <c r="H38" s="87"/>
      <c r="I38" s="87"/>
      <c r="J38" s="87"/>
      <c r="K38" s="87"/>
      <c r="L38" s="87"/>
      <c r="M38" s="87"/>
      <c r="N38" s="88"/>
    </row>
    <row r="39" spans="1:14" x14ac:dyDescent="0.25">
      <c r="A39" s="57"/>
      <c r="B39" s="58"/>
      <c r="C39" s="58"/>
      <c r="D39" s="58"/>
      <c r="E39" s="58"/>
      <c r="F39" s="58"/>
      <c r="G39" s="58"/>
      <c r="H39" s="58"/>
      <c r="I39" s="58"/>
      <c r="J39" s="58"/>
      <c r="K39" s="58"/>
      <c r="L39" s="58"/>
      <c r="M39" s="58"/>
      <c r="N39" s="58"/>
    </row>
    <row r="40" spans="1:14" x14ac:dyDescent="0.25">
      <c r="A40" s="62" t="s">
        <v>68</v>
      </c>
      <c r="B40" s="89" t="s">
        <v>72</v>
      </c>
      <c r="C40" s="90"/>
      <c r="D40" s="90"/>
      <c r="E40" s="90"/>
      <c r="F40" s="90"/>
      <c r="G40" s="90"/>
      <c r="H40" s="90"/>
      <c r="I40" s="90"/>
      <c r="J40" s="90"/>
      <c r="K40" s="90"/>
      <c r="L40" s="90"/>
      <c r="M40" s="90"/>
      <c r="N40" s="91"/>
    </row>
    <row r="41" spans="1:14" x14ac:dyDescent="0.25">
      <c r="A41" s="57"/>
      <c r="B41" s="83"/>
      <c r="C41" s="84" t="s">
        <v>82</v>
      </c>
      <c r="D41" s="84"/>
      <c r="E41" s="84"/>
      <c r="F41" s="84"/>
      <c r="G41" s="84"/>
      <c r="H41" s="84"/>
      <c r="I41" s="84"/>
      <c r="J41" s="84"/>
      <c r="K41" s="84"/>
      <c r="L41" s="84"/>
      <c r="M41" s="84"/>
      <c r="N41" s="85"/>
    </row>
    <row r="42" spans="1:14" x14ac:dyDescent="0.25">
      <c r="A42" s="57"/>
      <c r="B42" s="83"/>
      <c r="C42" s="84" t="s">
        <v>52</v>
      </c>
      <c r="D42" s="84"/>
      <c r="E42" s="84"/>
      <c r="F42" s="84"/>
      <c r="G42" s="84"/>
      <c r="H42" s="84"/>
      <c r="I42" s="84"/>
      <c r="J42" s="84"/>
      <c r="K42" s="84"/>
      <c r="L42" s="84"/>
      <c r="M42" s="84"/>
      <c r="N42" s="85"/>
    </row>
    <row r="43" spans="1:14" x14ac:dyDescent="0.25">
      <c r="A43" s="57"/>
      <c r="B43" s="83"/>
      <c r="C43" s="84" t="s">
        <v>51</v>
      </c>
      <c r="D43" s="84"/>
      <c r="E43" s="84"/>
      <c r="F43" s="84"/>
      <c r="G43" s="84"/>
      <c r="H43" s="84"/>
      <c r="I43" s="84"/>
      <c r="J43" s="84"/>
      <c r="K43" s="84"/>
      <c r="L43" s="84"/>
      <c r="M43" s="84"/>
      <c r="N43" s="85"/>
    </row>
    <row r="44" spans="1:14" x14ac:dyDescent="0.25">
      <c r="A44" s="57"/>
      <c r="B44" s="86"/>
      <c r="C44" s="87" t="s">
        <v>83</v>
      </c>
      <c r="D44" s="87"/>
      <c r="E44" s="87"/>
      <c r="F44" s="87"/>
      <c r="G44" s="87"/>
      <c r="H44" s="87"/>
      <c r="I44" s="87"/>
      <c r="J44" s="87"/>
      <c r="K44" s="87"/>
      <c r="L44" s="87"/>
      <c r="M44" s="87"/>
      <c r="N44" s="88"/>
    </row>
    <row r="45" spans="1:14" x14ac:dyDescent="0.25">
      <c r="A45" s="57"/>
      <c r="B45" s="58"/>
      <c r="C45" s="58"/>
      <c r="D45" s="58"/>
      <c r="E45" s="58"/>
      <c r="F45" s="58"/>
      <c r="G45" s="58"/>
      <c r="H45" s="58"/>
      <c r="I45" s="58"/>
      <c r="J45" s="58"/>
      <c r="K45" s="58"/>
      <c r="L45" s="58"/>
      <c r="M45" s="58"/>
      <c r="N45" s="58"/>
    </row>
    <row r="46" spans="1:14" x14ac:dyDescent="0.25">
      <c r="A46" s="62" t="s">
        <v>69</v>
      </c>
      <c r="B46" s="113" t="s">
        <v>73</v>
      </c>
      <c r="C46" s="114"/>
      <c r="D46" s="114"/>
      <c r="E46" s="114"/>
      <c r="F46" s="114"/>
      <c r="G46" s="114"/>
      <c r="H46" s="114"/>
      <c r="I46" s="114"/>
      <c r="J46" s="114"/>
      <c r="K46" s="114"/>
      <c r="L46" s="114"/>
      <c r="M46" s="114"/>
      <c r="N46" s="115"/>
    </row>
    <row r="47" spans="1:14" x14ac:dyDescent="0.25">
      <c r="A47" s="57"/>
      <c r="B47" s="119"/>
      <c r="C47" s="120"/>
      <c r="D47" s="120"/>
      <c r="E47" s="120"/>
      <c r="F47" s="120"/>
      <c r="G47" s="120"/>
      <c r="H47" s="120"/>
      <c r="I47" s="120"/>
      <c r="J47" s="120"/>
      <c r="K47" s="120"/>
      <c r="L47" s="120"/>
      <c r="M47" s="120"/>
      <c r="N47" s="121"/>
    </row>
    <row r="48" spans="1:14" ht="15.75" thickBot="1" x14ac:dyDescent="0.3">
      <c r="A48" s="57"/>
      <c r="B48" s="58"/>
      <c r="C48" s="58"/>
      <c r="D48" s="58"/>
      <c r="E48" s="58"/>
      <c r="F48" s="58"/>
      <c r="G48" s="58"/>
      <c r="H48" s="58"/>
      <c r="I48" s="58"/>
      <c r="J48" s="58"/>
      <c r="K48" s="58"/>
      <c r="L48" s="58"/>
      <c r="M48" s="58"/>
      <c r="N48" s="58"/>
    </row>
    <row r="49" spans="1:14" ht="15.75" x14ac:dyDescent="0.25">
      <c r="A49" s="57"/>
      <c r="B49" s="58"/>
      <c r="C49" s="58"/>
      <c r="D49" s="64" t="s">
        <v>30</v>
      </c>
      <c r="E49" s="65"/>
      <c r="F49" s="65"/>
      <c r="G49" s="65"/>
      <c r="H49" s="66"/>
      <c r="I49" s="58"/>
      <c r="J49" s="58"/>
      <c r="K49" s="58"/>
      <c r="L49" s="58"/>
      <c r="M49" s="58"/>
      <c r="N49" s="58"/>
    </row>
    <row r="50" spans="1:14" x14ac:dyDescent="0.25">
      <c r="A50" s="57"/>
      <c r="B50" s="58"/>
      <c r="C50" s="57">
        <v>1</v>
      </c>
      <c r="D50" s="67"/>
      <c r="E50" s="68"/>
      <c r="F50" s="69" t="s">
        <v>28</v>
      </c>
      <c r="G50" s="52">
        <v>4</v>
      </c>
      <c r="H50" s="70" t="s">
        <v>29</v>
      </c>
      <c r="I50" s="58"/>
      <c r="J50" s="58"/>
      <c r="K50" s="58"/>
      <c r="L50" s="58"/>
      <c r="M50" s="58"/>
      <c r="N50" s="58"/>
    </row>
    <row r="51" spans="1:14" x14ac:dyDescent="0.25">
      <c r="A51" s="57"/>
      <c r="B51" s="58"/>
      <c r="C51" s="57">
        <v>2</v>
      </c>
      <c r="D51" s="67"/>
      <c r="E51" s="68"/>
      <c r="F51" s="69" t="s">
        <v>42</v>
      </c>
      <c r="G51" s="53">
        <v>1</v>
      </c>
      <c r="H51" s="71" t="s">
        <v>26</v>
      </c>
      <c r="I51" s="58"/>
      <c r="J51" s="58"/>
      <c r="K51" s="58"/>
      <c r="L51" s="58"/>
      <c r="M51" s="58"/>
      <c r="N51" s="58"/>
    </row>
    <row r="52" spans="1:14" x14ac:dyDescent="0.25">
      <c r="A52" s="57"/>
      <c r="B52" s="58"/>
      <c r="C52" s="57"/>
      <c r="D52" s="67"/>
      <c r="E52" s="68"/>
      <c r="F52" s="72" t="s">
        <v>43</v>
      </c>
      <c r="G52" s="54"/>
      <c r="H52" s="70" t="s">
        <v>26</v>
      </c>
      <c r="I52" s="58"/>
      <c r="J52" s="58"/>
      <c r="K52" s="58"/>
      <c r="L52" s="58"/>
      <c r="M52" s="58"/>
      <c r="N52" s="58"/>
    </row>
    <row r="53" spans="1:14" x14ac:dyDescent="0.25">
      <c r="A53" s="57"/>
      <c r="B53" s="58"/>
      <c r="C53" s="57">
        <v>3</v>
      </c>
      <c r="D53" s="67"/>
      <c r="E53" s="68"/>
      <c r="F53" s="69" t="s">
        <v>44</v>
      </c>
      <c r="G53" s="52">
        <v>200</v>
      </c>
      <c r="H53" s="71" t="s">
        <v>27</v>
      </c>
      <c r="I53" s="58"/>
      <c r="J53" s="58"/>
      <c r="K53" s="58"/>
      <c r="L53" s="58"/>
      <c r="M53" s="58"/>
      <c r="N53" s="58"/>
    </row>
    <row r="54" spans="1:14" x14ac:dyDescent="0.25">
      <c r="A54" s="57"/>
      <c r="B54" s="58"/>
      <c r="C54" s="57"/>
      <c r="D54" s="67"/>
      <c r="E54" s="68"/>
      <c r="F54" s="72" t="s">
        <v>45</v>
      </c>
      <c r="G54" s="55"/>
      <c r="H54" s="70" t="s">
        <v>27</v>
      </c>
      <c r="I54" s="58"/>
      <c r="J54" s="58"/>
      <c r="K54" s="58"/>
      <c r="L54" s="58"/>
      <c r="M54" s="58"/>
      <c r="N54" s="58"/>
    </row>
    <row r="55" spans="1:14" ht="15.75" thickBot="1" x14ac:dyDescent="0.3">
      <c r="A55" s="57"/>
      <c r="B55" s="58"/>
      <c r="C55" s="57">
        <v>4</v>
      </c>
      <c r="D55" s="73"/>
      <c r="E55" s="74"/>
      <c r="F55" s="75" t="s">
        <v>53</v>
      </c>
      <c r="G55" s="56" t="s">
        <v>55</v>
      </c>
      <c r="H55" s="76"/>
      <c r="I55" s="58"/>
      <c r="J55" s="58"/>
      <c r="K55" s="58"/>
      <c r="L55" s="58"/>
      <c r="M55" s="58"/>
      <c r="N55" s="58"/>
    </row>
    <row r="56" spans="1:14" ht="15.75" thickBot="1" x14ac:dyDescent="0.3">
      <c r="A56" s="57"/>
      <c r="B56" s="58"/>
      <c r="C56" s="60"/>
      <c r="D56" s="58"/>
      <c r="E56" s="58"/>
      <c r="F56" s="58"/>
      <c r="G56" s="58"/>
      <c r="H56" s="58"/>
      <c r="I56" s="58"/>
      <c r="J56" s="58"/>
      <c r="K56" s="58"/>
      <c r="L56" s="58"/>
      <c r="M56" s="58"/>
      <c r="N56" s="58"/>
    </row>
    <row r="57" spans="1:14" ht="15" customHeight="1" x14ac:dyDescent="0.25">
      <c r="A57" s="57"/>
      <c r="B57" s="58"/>
      <c r="C57" s="77">
        <v>5</v>
      </c>
      <c r="D57" s="92">
        <f>Foglio1!C21</f>
        <v>7.87</v>
      </c>
      <c r="E57" s="93"/>
      <c r="F57" s="93"/>
      <c r="G57" s="94"/>
      <c r="H57" s="58"/>
      <c r="I57" s="58"/>
      <c r="J57" s="58"/>
      <c r="K57" s="58"/>
      <c r="L57" s="58"/>
      <c r="M57" s="58"/>
      <c r="N57" s="58"/>
    </row>
    <row r="58" spans="1:14" ht="15" customHeight="1" x14ac:dyDescent="0.25">
      <c r="A58" s="57"/>
      <c r="B58" s="58"/>
      <c r="C58" s="58"/>
      <c r="D58" s="95"/>
      <c r="E58" s="96"/>
      <c r="F58" s="96"/>
      <c r="G58" s="97"/>
      <c r="H58" s="58"/>
      <c r="I58" s="58"/>
      <c r="J58" s="58"/>
      <c r="K58" s="58"/>
      <c r="L58" s="58"/>
      <c r="M58" s="58"/>
      <c r="N58" s="58"/>
    </row>
    <row r="59" spans="1:14" ht="15" customHeight="1" x14ac:dyDescent="0.25">
      <c r="A59" s="57"/>
      <c r="B59" s="58"/>
      <c r="C59" s="58"/>
      <c r="D59" s="95"/>
      <c r="E59" s="96"/>
      <c r="F59" s="96"/>
      <c r="G59" s="97"/>
      <c r="H59" s="58"/>
      <c r="I59" s="58"/>
      <c r="J59" s="58"/>
      <c r="K59" s="58"/>
      <c r="L59" s="58"/>
      <c r="M59" s="58"/>
      <c r="N59" s="58"/>
    </row>
    <row r="60" spans="1:14" ht="15.75" customHeight="1" thickBot="1" x14ac:dyDescent="0.3">
      <c r="A60" s="57"/>
      <c r="B60" s="58"/>
      <c r="C60" s="58"/>
      <c r="D60" s="98"/>
      <c r="E60" s="99"/>
      <c r="F60" s="99"/>
      <c r="G60" s="100"/>
      <c r="H60" s="58"/>
      <c r="I60" s="58"/>
      <c r="J60" s="58"/>
      <c r="K60" s="58"/>
      <c r="L60" s="58"/>
      <c r="M60" s="58"/>
      <c r="N60" s="58"/>
    </row>
    <row r="61" spans="1:14" ht="15.95" customHeight="1" thickBot="1" x14ac:dyDescent="0.3">
      <c r="A61" s="57"/>
      <c r="B61" s="58"/>
      <c r="C61" s="58"/>
      <c r="D61" s="107">
        <f>Foglio1!C21</f>
        <v>7.87</v>
      </c>
      <c r="E61" s="108"/>
      <c r="F61" s="108"/>
      <c r="G61" s="109"/>
      <c r="H61" s="58"/>
      <c r="I61" s="58"/>
      <c r="J61" s="58"/>
      <c r="K61" s="58"/>
      <c r="L61" s="58"/>
      <c r="M61" s="58"/>
      <c r="N61" s="58"/>
    </row>
    <row r="62" spans="1:14" x14ac:dyDescent="0.25">
      <c r="A62" s="57"/>
      <c r="B62" s="58"/>
      <c r="C62" s="78">
        <v>6</v>
      </c>
      <c r="D62" s="101">
        <f>G50</f>
        <v>4</v>
      </c>
      <c r="E62" s="102"/>
      <c r="F62" s="102"/>
      <c r="G62" s="103"/>
      <c r="H62" s="58"/>
      <c r="I62" s="58"/>
      <c r="J62" s="58"/>
      <c r="K62" s="58"/>
      <c r="L62" s="58"/>
      <c r="M62" s="58"/>
      <c r="N62" s="58"/>
    </row>
    <row r="63" spans="1:14" ht="15.75" thickBot="1" x14ac:dyDescent="0.3">
      <c r="A63" s="57"/>
      <c r="B63" s="58"/>
      <c r="C63" s="58"/>
      <c r="D63" s="104"/>
      <c r="E63" s="105"/>
      <c r="F63" s="105"/>
      <c r="G63" s="106"/>
      <c r="H63" s="58"/>
      <c r="I63" s="58"/>
      <c r="J63" s="58"/>
      <c r="K63" s="58"/>
      <c r="L63" s="58"/>
      <c r="M63" s="58"/>
      <c r="N63" s="58"/>
    </row>
    <row r="67" spans="1:2" ht="18.75" x14ac:dyDescent="0.3">
      <c r="A67" s="80"/>
      <c r="B67" s="81"/>
    </row>
  </sheetData>
  <sheetProtection algorithmName="SHA-512" hashValue="G/PM2YMmBuPeRO/7u73o5ShcosEWO49wXrk4yKPYFiBRURGpt9LaddRhAQiOgee26p/ajiAoZGFf2huEsWdBEA==" saltValue="SQgc+7eS7rOtbwOYbuNEDg==" spinCount="100000" sheet="1" objects="1" scenarios="1" selectLockedCells="1"/>
  <protectedRanges>
    <protectedRange sqref="G50:G55" name="Range1"/>
  </protectedRanges>
  <mergeCells count="11">
    <mergeCell ref="D57:G60"/>
    <mergeCell ref="D62:G63"/>
    <mergeCell ref="D61:G61"/>
    <mergeCell ref="B8:N8"/>
    <mergeCell ref="B10:N11"/>
    <mergeCell ref="B21:N22"/>
    <mergeCell ref="B26:N27"/>
    <mergeCell ref="B29:N30"/>
    <mergeCell ref="B34:N35"/>
    <mergeCell ref="B46:N47"/>
    <mergeCell ref="C19:N20"/>
  </mergeCells>
  <conditionalFormatting sqref="D61 D57">
    <cfRule type="cellIs" dxfId="11" priority="8" operator="greaterThan">
      <formula>5.499</formula>
    </cfRule>
    <cfRule type="cellIs" dxfId="10" priority="9" operator="lessThan">
      <formula>5.5</formula>
    </cfRule>
    <cfRule type="cellIs" dxfId="9" priority="10" operator="lessThan">
      <formula>5.5</formula>
    </cfRule>
    <cfRule type="cellIs" dxfId="8" priority="11" operator="greaterThan">
      <formula>5.499</formula>
    </cfRule>
  </conditionalFormatting>
  <conditionalFormatting sqref="D62:G63">
    <cfRule type="cellIs" dxfId="7" priority="6" operator="greaterThan">
      <formula>100</formula>
    </cfRule>
    <cfRule type="cellIs" dxfId="6" priority="7" operator="greaterThan">
      <formula>100</formula>
    </cfRule>
  </conditionalFormatting>
  <conditionalFormatting sqref="D61">
    <cfRule type="cellIs" dxfId="5" priority="2" operator="greaterThanOrEqual">
      <formula>5.5</formula>
    </cfRule>
    <cfRule type="cellIs" dxfId="4" priority="4" operator="lessThan">
      <formula>5.99</formula>
    </cfRule>
  </conditionalFormatting>
  <dataValidations count="3">
    <dataValidation type="list" allowBlank="1" showInputMessage="1" showErrorMessage="1" sqref="G55" xr:uid="{00000000-0002-0000-0000-000000000000}">
      <formula1>Single</formula1>
    </dataValidation>
    <dataValidation type="whole" allowBlank="1" showInputMessage="1" showErrorMessage="1" error="Must be a minimum of 1 and Maximum of 250 ZCM on a single circuit" sqref="G50" xr:uid="{00000000-0002-0000-0000-000001000000}">
      <formula1>1</formula1>
      <formula2>250</formula2>
    </dataValidation>
    <dataValidation type="whole" operator="greaterThanOrEqual" allowBlank="1" showInputMessage="1" showErrorMessage="1" error="Circuit Length must be input" sqref="G53" xr:uid="{00000000-0002-0000-0000-000002000000}">
      <formula1>1</formula1>
    </dataValidation>
  </dataValidations>
  <pageMargins left="0.7" right="0.7" top="0.75" bottom="0.75" header="0.3" footer="0.3"/>
  <pageSetup paperSize="9" orientation="landscape" horizontalDpi="1200" verticalDpi="1200" r:id="rId1"/>
  <headerFooter>
    <oddHeader>&amp;L&amp;G&amp;C&amp;"-,Bold"&amp;18&amp;UAquiNet Volts Drop Calculator &amp;11.v4.3&amp;R&amp;G</oddHeader>
    <oddFooter>&amp;C&amp;K00+000.</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3000000}">
          <x14:formula1>
            <xm:f>Foglio1!$T$3:$T$9</xm:f>
          </x14:formula1>
          <xm:sqref>G51</xm:sqref>
        </x14:dataValidation>
        <x14:dataValidation type="list" showInputMessage="1" showErrorMessage="1" xr:uid="{00000000-0002-0000-0000-000004000000}">
          <x14:formula1>
            <xm:f>Foglio1!$T$2:$T$9</xm:f>
          </x14:formula1>
          <xm:sqref>G52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view="pageLayout" zoomScaleNormal="100" workbookViewId="0">
      <selection activeCell="M32" sqref="M32"/>
    </sheetView>
  </sheetViews>
  <sheetFormatPr defaultRowHeight="15" x14ac:dyDescent="0.25"/>
  <sheetData/>
  <sheetProtection algorithmName="SHA-512" hashValue="Ed4ktdFSzvKfk6lZJClXlkXSX1cTa/lGph+WF9Qgov4ZxpXNOyMk/a0joC9DXR24/iIEmsIj8I3krIZFiWNSmQ==" saltValue="77UYQIWseiRwDWDHHZeJvA==" spinCount="100000" sheet="1" objects="1" scenarios="1" selectLockedCells="1"/>
  <pageMargins left="0.23622047244094491" right="0.23622047244094491" top="0.74803149606299213" bottom="0.74803149606299213" header="0.31496062992125984" footer="0.31496062992125984"/>
  <pageSetup paperSize="9" orientation="landscape" horizontalDpi="4294967293" r:id="rId1"/>
  <headerFooter>
    <oddHeader>&amp;C&amp;"-,Bold"&amp;20&amp;UAquiNet Volt Drop Calculator</oddHeader>
    <oddFooter>&amp;C&amp;K00+000.</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T36"/>
  <sheetViews>
    <sheetView zoomScale="85" zoomScaleNormal="115" workbookViewId="0">
      <selection activeCell="I41" sqref="I41"/>
    </sheetView>
  </sheetViews>
  <sheetFormatPr defaultRowHeight="15" x14ac:dyDescent="0.25"/>
  <cols>
    <col min="1" max="1" width="1.85546875" customWidth="1"/>
    <col min="2" max="2" width="38.28515625" bestFit="1" customWidth="1"/>
    <col min="16" max="16" width="2.140625" customWidth="1"/>
  </cols>
  <sheetData>
    <row r="1" spans="1:20" ht="12" customHeight="1" thickBot="1" x14ac:dyDescent="0.3">
      <c r="A1" s="11"/>
      <c r="B1" s="1"/>
      <c r="C1" s="1"/>
      <c r="D1" s="1"/>
      <c r="E1" s="1"/>
      <c r="F1" s="1"/>
      <c r="G1" s="1"/>
      <c r="H1" s="1"/>
      <c r="I1" s="1"/>
      <c r="J1" s="1"/>
      <c r="K1" s="1"/>
      <c r="L1" s="1"/>
      <c r="M1" s="1"/>
      <c r="N1" s="1"/>
      <c r="O1" s="1"/>
      <c r="P1" s="2"/>
    </row>
    <row r="2" spans="1:20" x14ac:dyDescent="0.25">
      <c r="A2" s="5"/>
      <c r="B2" s="12" t="s">
        <v>20</v>
      </c>
      <c r="C2" s="10" t="s">
        <v>46</v>
      </c>
      <c r="D2" s="10" t="s">
        <v>47</v>
      </c>
      <c r="E2" s="17" t="s">
        <v>19</v>
      </c>
      <c r="F2" s="18"/>
      <c r="G2" s="18"/>
      <c r="H2" s="18"/>
      <c r="I2" s="18"/>
      <c r="J2" s="18"/>
      <c r="K2" s="18"/>
      <c r="L2" s="18"/>
      <c r="M2" s="18"/>
      <c r="N2" s="18"/>
      <c r="O2" s="19"/>
      <c r="P2" s="4"/>
    </row>
    <row r="3" spans="1:20" x14ac:dyDescent="0.25">
      <c r="A3" s="5"/>
      <c r="B3" s="13" t="s">
        <v>2</v>
      </c>
      <c r="C3" s="20">
        <f>G27</f>
        <v>1</v>
      </c>
      <c r="D3" s="20">
        <f>G28</f>
        <v>1</v>
      </c>
      <c r="E3" s="9" t="s">
        <v>21</v>
      </c>
      <c r="O3" s="4"/>
      <c r="P3" s="4"/>
      <c r="T3" s="46">
        <v>0.5</v>
      </c>
    </row>
    <row r="4" spans="1:20" x14ac:dyDescent="0.25">
      <c r="A4" s="5"/>
      <c r="B4" s="13" t="s">
        <v>3</v>
      </c>
      <c r="C4" s="20">
        <f>G29</f>
        <v>200</v>
      </c>
      <c r="D4" s="20">
        <f>G30</f>
        <v>0</v>
      </c>
      <c r="E4" s="3" t="s">
        <v>16</v>
      </c>
      <c r="O4" s="4"/>
      <c r="P4" s="4"/>
      <c r="T4">
        <v>0.75</v>
      </c>
    </row>
    <row r="5" spans="1:20" x14ac:dyDescent="0.25">
      <c r="A5" s="5"/>
      <c r="B5" s="13" t="s">
        <v>0</v>
      </c>
      <c r="C5" s="20">
        <f>G32*2</f>
        <v>8</v>
      </c>
      <c r="D5" s="20"/>
      <c r="E5" s="3" t="s">
        <v>17</v>
      </c>
      <c r="O5" s="4"/>
      <c r="P5" s="4"/>
      <c r="T5" s="46">
        <v>1</v>
      </c>
    </row>
    <row r="6" spans="1:20" x14ac:dyDescent="0.25">
      <c r="A6" s="5"/>
      <c r="B6" s="5"/>
      <c r="C6" s="21"/>
      <c r="E6" s="3" t="s">
        <v>9</v>
      </c>
      <c r="O6" s="4"/>
      <c r="P6" s="4"/>
      <c r="T6" s="46">
        <v>1.5</v>
      </c>
    </row>
    <row r="7" spans="1:20" x14ac:dyDescent="0.25">
      <c r="A7" s="5"/>
      <c r="B7" s="5"/>
      <c r="C7" s="21"/>
      <c r="E7" s="5"/>
      <c r="O7" s="4"/>
      <c r="P7" s="4"/>
      <c r="T7" s="46">
        <v>2</v>
      </c>
    </row>
    <row r="8" spans="1:20" x14ac:dyDescent="0.25">
      <c r="A8" s="5"/>
      <c r="B8" s="14" t="s">
        <v>1</v>
      </c>
      <c r="C8" s="22">
        <f xml:space="preserve"> 0.0195*C4/C3</f>
        <v>3.9</v>
      </c>
      <c r="D8" s="22">
        <f xml:space="preserve"> IFERROR(IF(D3&lt;&gt;"",0.0195*D4/D3,""),0)</f>
        <v>0</v>
      </c>
      <c r="E8" s="3" t="s">
        <v>10</v>
      </c>
      <c r="O8" s="4"/>
      <c r="P8" s="4"/>
      <c r="T8" s="46">
        <v>2.5</v>
      </c>
    </row>
    <row r="9" spans="1:20" x14ac:dyDescent="0.25">
      <c r="A9" s="5"/>
      <c r="B9" s="5"/>
      <c r="C9" s="21"/>
      <c r="E9" s="5"/>
      <c r="O9" s="4"/>
      <c r="P9" s="4"/>
      <c r="T9" s="46">
        <v>4</v>
      </c>
    </row>
    <row r="10" spans="1:20" x14ac:dyDescent="0.25">
      <c r="A10" s="5"/>
      <c r="B10" s="14" t="s">
        <v>7</v>
      </c>
      <c r="C10" s="23">
        <f>2*C8*C5*2/1000</f>
        <v>0.12479999999999999</v>
      </c>
      <c r="D10" s="23">
        <f>2*(C8+D8)*C5*2/1000</f>
        <v>0.12479999999999999</v>
      </c>
      <c r="E10" s="3" t="s">
        <v>11</v>
      </c>
      <c r="O10" s="4"/>
      <c r="P10" s="4"/>
    </row>
    <row r="11" spans="1:20" x14ac:dyDescent="0.25">
      <c r="A11" s="5"/>
      <c r="B11" s="14" t="s">
        <v>8</v>
      </c>
      <c r="C11" s="23">
        <f>8-C10</f>
        <v>7.8752000000000004</v>
      </c>
      <c r="D11" s="23">
        <f>(IF(D8&lt;&gt;0,8-D10,0))</f>
        <v>0</v>
      </c>
      <c r="E11" s="3" t="s">
        <v>12</v>
      </c>
      <c r="O11" s="4"/>
      <c r="P11" s="4"/>
    </row>
    <row r="12" spans="1:20" x14ac:dyDescent="0.25">
      <c r="A12" s="5"/>
      <c r="B12" s="15"/>
      <c r="C12" s="24"/>
      <c r="E12" s="5"/>
      <c r="O12" s="4"/>
      <c r="P12" s="4"/>
    </row>
    <row r="13" spans="1:20" x14ac:dyDescent="0.25">
      <c r="A13" s="5"/>
      <c r="B13" s="14" t="s">
        <v>4</v>
      </c>
      <c r="C13" s="23">
        <v>0.65</v>
      </c>
      <c r="D13" s="23">
        <v>0.65</v>
      </c>
      <c r="E13" s="5"/>
      <c r="O13" s="4"/>
      <c r="P13" s="4"/>
    </row>
    <row r="14" spans="1:20" x14ac:dyDescent="0.25">
      <c r="A14" s="5"/>
      <c r="B14" s="14" t="s">
        <v>5</v>
      </c>
      <c r="C14" s="23">
        <f>C10*C13</f>
        <v>8.1119999999999998E-2</v>
      </c>
      <c r="D14" s="23">
        <f>D10*D13</f>
        <v>8.1119999999999998E-2</v>
      </c>
      <c r="E14" s="3" t="s">
        <v>13</v>
      </c>
      <c r="O14" s="4"/>
      <c r="P14" s="4"/>
    </row>
    <row r="15" spans="1:20" ht="15.75" thickBot="1" x14ac:dyDescent="0.3">
      <c r="A15" s="5"/>
      <c r="B15" s="16" t="s">
        <v>6</v>
      </c>
      <c r="C15" s="25">
        <f>8-C14</f>
        <v>7.9188799999999997</v>
      </c>
      <c r="D15" s="25">
        <f>(IF(D8&lt;&gt;0,8-D10,0))</f>
        <v>0</v>
      </c>
      <c r="E15" s="3" t="s">
        <v>14</v>
      </c>
      <c r="O15" s="4"/>
      <c r="P15" s="4"/>
    </row>
    <row r="16" spans="1:20" x14ac:dyDescent="0.25">
      <c r="A16" s="5"/>
      <c r="E16" s="3" t="s">
        <v>15</v>
      </c>
      <c r="O16" s="4"/>
      <c r="P16" s="4"/>
    </row>
    <row r="17" spans="1:16" x14ac:dyDescent="0.25">
      <c r="A17" s="5"/>
      <c r="C17">
        <f>IF(D11&gt;1,(D11),C11)</f>
        <v>7.8752000000000004</v>
      </c>
      <c r="D17" s="49"/>
      <c r="E17" s="5"/>
      <c r="O17" s="4"/>
      <c r="P17" s="4"/>
    </row>
    <row r="18" spans="1:16" x14ac:dyDescent="0.25">
      <c r="A18" s="5"/>
      <c r="C18">
        <f>ROUNDDOWN(C17,2)</f>
        <v>7.87</v>
      </c>
      <c r="E18" s="3" t="s">
        <v>18</v>
      </c>
      <c r="O18" s="4"/>
      <c r="P18" s="4"/>
    </row>
    <row r="19" spans="1:16" x14ac:dyDescent="0.25">
      <c r="A19" s="5"/>
      <c r="B19" s="48"/>
      <c r="C19" s="46">
        <f>IF(C11&gt;5.5,C18,C11)</f>
        <v>7.87</v>
      </c>
      <c r="E19" s="5"/>
      <c r="O19" s="4"/>
      <c r="P19" s="4"/>
    </row>
    <row r="20" spans="1:16" x14ac:dyDescent="0.25">
      <c r="A20" s="5"/>
      <c r="B20" s="48"/>
      <c r="C20" s="46"/>
      <c r="E20" s="5"/>
      <c r="O20" s="4"/>
      <c r="P20" s="4"/>
    </row>
    <row r="21" spans="1:16" x14ac:dyDescent="0.25">
      <c r="A21" s="5"/>
      <c r="B21" s="48" t="s">
        <v>61</v>
      </c>
      <c r="C21" s="46">
        <f>IF(G31="EVEN",C15,C19)</f>
        <v>7.87</v>
      </c>
      <c r="E21" s="3" t="s">
        <v>22</v>
      </c>
      <c r="O21" s="4"/>
      <c r="P21" s="4"/>
    </row>
    <row r="22" spans="1:16" ht="15.75" thickBot="1" x14ac:dyDescent="0.3">
      <c r="A22" s="5"/>
      <c r="D22">
        <v>8</v>
      </c>
      <c r="E22" s="6"/>
      <c r="F22" s="7"/>
      <c r="G22" s="7"/>
      <c r="H22" s="7"/>
      <c r="I22" s="7"/>
      <c r="J22" s="7"/>
      <c r="K22" s="7"/>
      <c r="L22" s="7"/>
      <c r="M22" s="7"/>
      <c r="N22" s="7"/>
      <c r="O22" s="8"/>
      <c r="P22" s="4"/>
    </row>
    <row r="23" spans="1:16" ht="8.25" customHeight="1" thickBot="1" x14ac:dyDescent="0.3">
      <c r="A23" s="6"/>
      <c r="B23" s="7"/>
      <c r="C23" s="7"/>
      <c r="D23" s="7"/>
      <c r="E23" s="7"/>
      <c r="F23" s="7"/>
      <c r="G23" s="7"/>
      <c r="H23" s="7"/>
      <c r="I23" s="7"/>
      <c r="J23" s="7"/>
      <c r="K23" s="7"/>
      <c r="L23" s="7"/>
      <c r="M23" s="7"/>
      <c r="N23" s="7"/>
      <c r="O23" s="7"/>
      <c r="P23" s="8"/>
    </row>
    <row r="25" spans="1:16" ht="15.75" thickBot="1" x14ac:dyDescent="0.3">
      <c r="B25" s="48"/>
    </row>
    <row r="26" spans="1:16" ht="18.75" x14ac:dyDescent="0.3">
      <c r="B26" t="s">
        <v>23</v>
      </c>
      <c r="D26" s="26" t="s">
        <v>30</v>
      </c>
      <c r="E26" s="27"/>
      <c r="F26" s="27"/>
      <c r="G26" s="27"/>
      <c r="H26" s="28"/>
      <c r="M26" s="51" t="s">
        <v>55</v>
      </c>
      <c r="N26" s="46" t="s">
        <v>55</v>
      </c>
    </row>
    <row r="27" spans="1:16" x14ac:dyDescent="0.25">
      <c r="B27" t="s">
        <v>24</v>
      </c>
      <c r="D27" s="29"/>
      <c r="E27" s="30"/>
      <c r="F27" s="43" t="s">
        <v>42</v>
      </c>
      <c r="G27" s="38">
        <f>Calculator!G51</f>
        <v>1</v>
      </c>
      <c r="H27" s="44" t="s">
        <v>26</v>
      </c>
      <c r="M27" s="51" t="s">
        <v>54</v>
      </c>
      <c r="N27" s="46"/>
    </row>
    <row r="28" spans="1:16" x14ac:dyDescent="0.25">
      <c r="B28" t="s">
        <v>25</v>
      </c>
      <c r="D28" s="29"/>
      <c r="E28" s="30"/>
      <c r="F28" s="31" t="s">
        <v>43</v>
      </c>
      <c r="G28" s="47">
        <f>Calculator!G51</f>
        <v>1</v>
      </c>
      <c r="H28" s="32" t="s">
        <v>26</v>
      </c>
      <c r="M28" s="50" t="s">
        <v>62</v>
      </c>
    </row>
    <row r="29" spans="1:16" x14ac:dyDescent="0.25">
      <c r="B29" t="s">
        <v>31</v>
      </c>
      <c r="D29" s="29"/>
      <c r="E29" s="30"/>
      <c r="F29" s="43" t="s">
        <v>44</v>
      </c>
      <c r="G29" s="38">
        <f>Calculator!G53</f>
        <v>200</v>
      </c>
      <c r="H29" s="45" t="s">
        <v>27</v>
      </c>
    </row>
    <row r="30" spans="1:16" x14ac:dyDescent="0.25">
      <c r="D30" s="29"/>
      <c r="E30" s="30"/>
      <c r="F30" s="31" t="s">
        <v>45</v>
      </c>
      <c r="G30" s="38">
        <f>Calculator!G54</f>
        <v>0</v>
      </c>
      <c r="H30" s="33" t="s">
        <v>27</v>
      </c>
    </row>
    <row r="31" spans="1:16" x14ac:dyDescent="0.25">
      <c r="D31" s="29"/>
      <c r="E31" s="30"/>
      <c r="F31" s="31" t="s">
        <v>56</v>
      </c>
      <c r="G31" s="42" t="str">
        <f>Calculator!G55</f>
        <v>END</v>
      </c>
      <c r="H31" s="33"/>
    </row>
    <row r="32" spans="1:16" ht="15.75" thickBot="1" x14ac:dyDescent="0.3">
      <c r="D32" s="34"/>
      <c r="E32" s="35"/>
      <c r="F32" s="36" t="s">
        <v>28</v>
      </c>
      <c r="G32" s="39">
        <f>Calculator!G50</f>
        <v>4</v>
      </c>
      <c r="H32" s="37" t="s">
        <v>29</v>
      </c>
    </row>
    <row r="35" spans="2:2" x14ac:dyDescent="0.25">
      <c r="B35" s="40" t="s">
        <v>40</v>
      </c>
    </row>
    <row r="36" spans="2:2" x14ac:dyDescent="0.25">
      <c r="B36" s="41" t="s">
        <v>39</v>
      </c>
    </row>
  </sheetData>
  <conditionalFormatting sqref="C11:D11">
    <cfRule type="cellIs" dxfId="3" priority="5" operator="greaterThanOrEqual">
      <formula>5.5</formula>
    </cfRule>
    <cfRule type="cellIs" dxfId="2" priority="6" operator="lessThan">
      <formula>5.5</formula>
    </cfRule>
  </conditionalFormatting>
  <conditionalFormatting sqref="C15:D15">
    <cfRule type="cellIs" dxfId="1" priority="3" operator="greaterThanOrEqual">
      <formula>5.5</formula>
    </cfRule>
    <cfRule type="cellIs" dxfId="0" priority="4" operator="lessThan">
      <formula>5.5</formula>
    </cfRule>
  </conditionalFormatting>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&amp;L&amp;G</oddHeader>
    <oddFooter>&amp;L&amp;"-,Bold"Voltage Calculation&amp;C&amp;D&amp;RPage &amp;P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Calculator</vt:lpstr>
      <vt:lpstr>Example Diagrams</vt:lpstr>
      <vt:lpstr>Foglio1</vt:lpstr>
      <vt:lpstr>double</vt:lpstr>
      <vt:lpstr>Single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Matteo De Bernardin</dc:creator>
  <cp:lastModifiedBy>Paul Whiteley</cp:lastModifiedBy>
  <cp:lastPrinted>2020-11-06T16:03:28Z</cp:lastPrinted>
  <dcterms:created xsi:type="dcterms:W3CDTF">2013-12-02T08:21:06Z</dcterms:created>
  <dcterms:modified xsi:type="dcterms:W3CDTF">2022-11-28T11:03:14Z</dcterms:modified>
</cp:coreProperties>
</file>